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O_1.1.3-1+\"/>
    </mc:Choice>
  </mc:AlternateContent>
  <xr:revisionPtr revIDLastSave="0" documentId="13_ncr:1_{7659D207-E35A-4E21-9B00-E21E81D80AD5}" xr6:coauthVersionLast="47" xr6:coauthVersionMax="47" xr10:uidLastSave="{00000000-0000-0000-0000-000000000000}"/>
  <bookViews>
    <workbookView xWindow="-120" yWindow="-120" windowWidth="29040" windowHeight="15840" tabRatio="743" activeTab="3" xr2:uid="{00000000-000D-0000-FFFF-FFFF00000000}"/>
  </bookViews>
  <sheets>
    <sheet name="сводка затрат (2)" sheetId="3" r:id="rId1"/>
    <sheet name="ССРСС по Методике 2020 (РИМ)" sheetId="2" r:id="rId2"/>
    <sheet name="Сводка затрат" sheetId="1" state="hidden" r:id="rId3"/>
    <sheet name="Цена МАТ и ОБ по ТКП" sheetId="4" r:id="rId4"/>
    <sheet name="ИЦИ" sheetId="5" r:id="rId5"/>
    <sheet name="ЛС 02-01-01" sheetId="6" r:id="rId6"/>
    <sheet name="ЛС 02-01-02" sheetId="10" r:id="rId7"/>
    <sheet name="ЛС 09-01 " sheetId="8" r:id="rId8"/>
  </sheets>
  <externalReferences>
    <externalReference r:id="rId9"/>
  </externalReferences>
  <definedNames>
    <definedName name="_xlnm._FilterDatabase" localSheetId="4" hidden="1">ИЦИ!$A$3:$H$7</definedName>
    <definedName name="_xlnm.Print_Titles" localSheetId="5">'ЛС 02-01-01'!$27:$27</definedName>
    <definedName name="_xlnm.Print_Titles" localSheetId="6">'ЛС 02-01-02'!$27:$27</definedName>
    <definedName name="_xlnm.Print_Titles" localSheetId="7">'ЛС 09-01 '!$26:$26</definedName>
    <definedName name="_xlnm.Print_Titles" localSheetId="2">'Сводка затрат'!$22:$22</definedName>
    <definedName name="_xlnm.Print_Titles" localSheetId="1">'ССРСС по Методике 2020 (РИМ)'!$24:$24</definedName>
    <definedName name="Здания_КРУЭ__ЗРУ__укомплектованных_оборудованием" localSheetId="4">[1]Таблица!$B$694:$B$697</definedName>
    <definedName name="Здания_КРУЭ__ЗРУ__укомплектованных_оборудованием" localSheetId="0">[1]Таблица!$B$694:$B$697</definedName>
    <definedName name="Здания_КРУЭ__ЗРУ__укомплектованных_оборудованием" localSheetId="3">[1]Таблица!$B$694:$B$697</definedName>
    <definedName name="Здания_КРУЭ__ЗРУ__укомплектованных_оборудованием">#REF!</definedName>
    <definedName name="_xlnm.Print_Area" localSheetId="5">'ЛС 02-01-01'!$A$1:$P$111</definedName>
    <definedName name="_xlnm.Print_Area" localSheetId="6">'ЛС 02-01-02'!$A$1:$P$46</definedName>
    <definedName name="_xlnm.Print_Area" localSheetId="7">'ЛС 09-01 '!$A$1:$P$50</definedName>
    <definedName name="_xlnm.Print_Area" localSheetId="2">'Сводка затрат'!$A$1:$P$34</definedName>
    <definedName name="_xlnm.Print_Area" localSheetId="1">'ССРСС по Методике 2020 (РИМ)'!$A$1:$H$61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3" l="1"/>
  <c r="C26" i="3"/>
  <c r="D6" i="5"/>
  <c r="G6" i="5" s="1"/>
  <c r="D5" i="5"/>
  <c r="G5" i="5" l="1"/>
  <c r="D7" i="5"/>
  <c r="G7" i="5" s="1"/>
  <c r="H4" i="4" l="1"/>
  <c r="H5" i="4" l="1"/>
  <c r="J22" i="3"/>
  <c r="J15" i="3"/>
  <c r="L8" i="3"/>
  <c r="L15" i="3" s="1"/>
  <c r="J13" i="3"/>
  <c r="H6" i="3"/>
  <c r="J6" i="3"/>
  <c r="C25" i="3"/>
  <c r="C24" i="3"/>
  <c r="C23" i="3"/>
  <c r="K5" i="3" s="1"/>
  <c r="K6" i="3" s="1"/>
  <c r="C22" i="3"/>
  <c r="C21" i="3"/>
  <c r="I5" i="3" s="1"/>
  <c r="I12" i="3" l="1"/>
  <c r="L12" i="3" s="1"/>
  <c r="L5" i="3"/>
  <c r="I6" i="3"/>
  <c r="L6" i="3"/>
  <c r="C20" i="3"/>
  <c r="K26" i="3" l="1"/>
  <c r="K25" i="3"/>
  <c r="J25" i="3"/>
  <c r="I25" i="3"/>
  <c r="H25" i="3"/>
  <c r="K24" i="3"/>
  <c r="J24" i="3"/>
  <c r="I24" i="3"/>
  <c r="H24" i="3"/>
  <c r="K23" i="3"/>
  <c r="J23" i="3"/>
  <c r="L23" i="3" s="1"/>
  <c r="I23" i="3"/>
  <c r="H23" i="3"/>
  <c r="K22" i="3"/>
  <c r="K27" i="3" s="1"/>
  <c r="K30" i="3" s="1"/>
  <c r="I22" i="3"/>
  <c r="K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I15" i="3"/>
  <c r="K13" i="3"/>
  <c r="J26" i="3"/>
  <c r="H19" i="3"/>
  <c r="L11" i="3"/>
  <c r="L18" i="3" s="1"/>
  <c r="L10" i="3"/>
  <c r="L17" i="3" s="1"/>
  <c r="L9" i="3"/>
  <c r="H15" i="3"/>
  <c r="L13" i="3" l="1"/>
  <c r="L16" i="3"/>
  <c r="K20" i="3"/>
  <c r="K29" i="3" s="1"/>
  <c r="L24" i="3"/>
  <c r="L25" i="3"/>
  <c r="H20" i="3"/>
  <c r="H29" i="3" s="1"/>
  <c r="H26" i="3"/>
  <c r="H22" i="3"/>
  <c r="L22" i="3" s="1"/>
  <c r="J27" i="3"/>
  <c r="J30" i="3" s="1"/>
  <c r="J19" i="3"/>
  <c r="J20" i="3" s="1"/>
  <c r="J29" i="3" s="1"/>
  <c r="H13" i="3"/>
  <c r="H27" i="3" l="1"/>
  <c r="H30" i="3" s="1"/>
  <c r="I13" i="3"/>
  <c r="I26" i="3"/>
  <c r="L19" i="3"/>
  <c r="I19" i="3"/>
  <c r="I20" i="3" s="1"/>
  <c r="I29" i="3" s="1"/>
  <c r="L30" i="3" l="1"/>
  <c r="I27" i="3"/>
  <c r="I30" i="3" s="1"/>
  <c r="L26" i="3"/>
  <c r="L27" i="3" s="1"/>
  <c r="L20" i="3"/>
  <c r="L29" i="3" s="1"/>
  <c r="D26" i="3" l="1"/>
  <c r="C6" i="3"/>
</calcChain>
</file>

<file path=xl/sharedStrings.xml><?xml version="1.0" encoding="utf-8"?>
<sst xmlns="http://schemas.openxmlformats.org/spreadsheetml/2006/main" count="1070" uniqueCount="406">
  <si>
    <t>Таблица № 2 приложения № 7</t>
  </si>
  <si>
    <t>Утверждено приказом № 421 от 4 августа 2020 г. Минстроя РФ в редакции приказа № 557 от 7 июля 2022 г.</t>
  </si>
  <si>
    <t xml:space="preserve">Заказчик: </t>
  </si>
  <si>
    <t/>
  </si>
  <si>
    <t>(наименование организации)</t>
  </si>
  <si>
    <t>Утверждена   ______________________ 20____г.</t>
  </si>
  <si>
    <t>Сводка затрат в сумме 1638,72 тыс. руб.</t>
  </si>
  <si>
    <t>(ссылка на документ об утверждении)</t>
  </si>
  <si>
    <t>"____"______________20___г.</t>
  </si>
  <si>
    <t xml:space="preserve">СВОДКА ЗАТРАТ </t>
  </si>
  <si>
    <t>(наименование стройки)</t>
  </si>
  <si>
    <t>№   п/п</t>
  </si>
  <si>
    <t>Обоснование</t>
  </si>
  <si>
    <t>Наименование локальных сметных расчетов (смет), затрат</t>
  </si>
  <si>
    <t>Сметная стоимость, руб.</t>
  </si>
  <si>
    <t>ФОТ</t>
  </si>
  <si>
    <t>НР</t>
  </si>
  <si>
    <t>СП</t>
  </si>
  <si>
    <t>Итого</t>
  </si>
  <si>
    <t>Затраты труда, чел.-ч</t>
  </si>
  <si>
    <t>Прямые затраты</t>
  </si>
  <si>
    <t>в том числе</t>
  </si>
  <si>
    <t>Оборудование</t>
  </si>
  <si>
    <t>рабочих</t>
  </si>
  <si>
    <t xml:space="preserve"> машинистов</t>
  </si>
  <si>
    <t>оплата труда рабочих</t>
  </si>
  <si>
    <t xml:space="preserve">стоимость эксплуатации машин и механизмов </t>
  </si>
  <si>
    <t>оплата труда машинистов</t>
  </si>
  <si>
    <t>материальные ресурсы</t>
  </si>
  <si>
    <t>перевозка</t>
  </si>
  <si>
    <t>Раздел 1. Новый Раздел</t>
  </si>
  <si>
    <t>1</t>
  </si>
  <si>
    <t>02-01</t>
  </si>
  <si>
    <t>02-01 СМР ВЛИ-0,4кВ</t>
  </si>
  <si>
    <t xml:space="preserve"> </t>
  </si>
  <si>
    <t>2</t>
  </si>
  <si>
    <t>02-01 СМР ТМГ-250кВА</t>
  </si>
  <si>
    <t>3</t>
  </si>
  <si>
    <t>09-01</t>
  </si>
  <si>
    <t>09-01 ПНР ТМГ-250кВА</t>
  </si>
  <si>
    <t>Итого по разделу 1 Новый Раздел</t>
  </si>
  <si>
    <t>Всего по сводке затрат</t>
  </si>
  <si>
    <t>Составил:</t>
  </si>
  <si>
    <t>[должность, подпись (инициалы, фамилия)]</t>
  </si>
  <si>
    <t>Проверил:</t>
  </si>
  <si>
    <t>Приложение № 6</t>
  </si>
  <si>
    <t>Заказчик</t>
  </si>
  <si>
    <t>Сводный сметный расчет сметной стоимостью 1 966,47 тыс. руб.</t>
  </si>
  <si>
    <t>СВОДНЫЙ СМЕТНЫЙ РАСЧЕТ СТОИМОСТИ СТРОИТЕЛЬСТВА № ССРСС-О_1.1.3-1</t>
  </si>
  <si>
    <t>Реконструкция электрических сетей  0,4-10(6)кВ в п.Чунский Чунского района, по ул.Сосновая, ул. 8Марта (замена тр-ра 0,1МВА на 0,25 МВА без увеличения ранее присоединенной максимальной мощности, ВЛИ - 0,56 км)</t>
  </si>
  <si>
    <t>Составлен в текущем уровне цен 4 кв 2024 г</t>
  </si>
  <si>
    <t>№ п/п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</si>
  <si>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</si>
  <si>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</si>
  <si>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</si>
  <si>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</si>
  <si>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</si>
  <si>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</si>
  <si>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</si>
  <si>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2. Основные объекты строительства</t>
  </si>
  <si>
    <t>73232,89+2067,61</t>
  </si>
  <si>
    <t>Итого по Главе 2. "Основные объекты строительства"</t>
  </si>
  <si>
    <t>Итого по Главам 1-2</t>
  </si>
  <si>
    <t>Глава 9. Прочие работы и затраты</t>
  </si>
  <si>
    <t>Итого по Главе 9. "Прочие работы и затраты"</t>
  </si>
  <si>
    <t>Итого по Главам 1-9</t>
  </si>
  <si>
    <t>Непредвиденные затраты</t>
  </si>
  <si>
    <t>Итого с учетом "Непредвиденные затраты"</t>
  </si>
  <si>
    <t>Прогнозный индекс-дефлятор</t>
  </si>
  <si>
    <t>Итого с учетом "Прогнозный индекс-дефлятор"</t>
  </si>
  <si>
    <t>Налоги и обязательные платежи</t>
  </si>
  <si>
    <t>4</t>
  </si>
  <si>
    <t>№ 303-ФЗ от 3.08.2018</t>
  </si>
  <si>
    <t>НДС-20%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</si>
  <si>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</si>
  <si>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</si>
  <si>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</si>
  <si>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</si>
  <si>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</si>
  <si>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Всего по сводному расчету</t>
  </si>
  <si>
    <t>в том числе:</t>
  </si>
  <si>
    <t>ОТ</t>
  </si>
  <si>
    <t>ЭМ</t>
  </si>
  <si>
    <t>ОТм</t>
  </si>
  <si>
    <t>М</t>
  </si>
  <si>
    <t>оборудование</t>
  </si>
  <si>
    <t>прочие затраты</t>
  </si>
  <si>
    <t xml:space="preserve">Руководитель проектной организации </t>
  </si>
  <si>
    <t>[подпись (инициалы, фамилия)]</t>
  </si>
  <si>
    <t>Главный инженер проекта</t>
  </si>
  <si>
    <t xml:space="preserve">Начальник 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</si>
  <si>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</si>
  <si>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</si>
  <si>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</si>
  <si>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</si>
  <si>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</si>
  <si>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АО "БЭСК"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</si>
  <si>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</si>
  <si>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</si>
  <si>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</si>
  <si>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</si>
  <si>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</si>
  <si>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</si>
  <si>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</si>
  <si>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</si>
  <si>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</si>
  <si>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Сводка затрат в сумме в прогнозном уровне цен 2029  с НДС (тыс. руб.)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</si>
  <si>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</si>
  <si>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</si>
  <si>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</si>
  <si>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</si>
  <si>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</si>
  <si>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4 кв. 2024 г.</t>
  </si>
  <si>
    <t>Стоимость выполнения работ в ценах 2027 года</t>
  </si>
  <si>
    <t>Стоимость выполнения работ в ценах 2028 года</t>
  </si>
  <si>
    <t>СВОДКА ЗАТРАТ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</si>
  <si>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</si>
  <si>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</si>
  <si>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</si>
  <si>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</si>
  <si>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</si>
  <si>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</si>
  <si>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</si>
  <si>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</si>
  <si>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</si>
  <si>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>Стоимость объекта в ценах года финансирования работ (с НДС)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</si>
  <si>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</si>
  <si>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</si>
  <si>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</si>
  <si>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</si>
  <si>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</si>
  <si>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Итого (без НДС)</t>
  </si>
  <si>
    <t>Итого (с НДС)</t>
  </si>
  <si>
    <t>O_1.1.3-1 Реконструкция электрических сетей  0,4-10(6)кВ в п.Чунский Чунского района, по ул.Сосновая, ул. 8Марта (замена тр-ра 0,1МВА на 0,25 МВА без увеличения ранее присоединенной максимальной мощности, ВЛИ - 0,56 км)</t>
  </si>
  <si>
    <t>Итого, сметная стоимость в прогнозном уровне цен с НДС</t>
  </si>
  <si>
    <t>"Утвержден" "___"______________________202_г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</si>
  <si>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</si>
  <si>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</si>
  <si>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</si>
  <si>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</si>
  <si>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</si>
  <si>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</si>
  <si>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</si>
  <si>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</si>
  <si>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</si>
  <si>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шт</t>
  </si>
  <si>
    <t>250/10/0,4 кВ</t>
  </si>
  <si>
    <t>10кВ</t>
  </si>
  <si>
    <t>Номер расчета (ЛСР)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</si>
  <si>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</si>
  <si>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</si>
  <si>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</si>
  <si>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</si>
  <si>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</si>
  <si>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</si>
  <si>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</si>
  <si>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СМР</t>
  </si>
  <si>
    <t>ПНР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</si>
  <si>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</si>
  <si>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</si>
  <si>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4 кв. 2024г.</t>
  </si>
  <si>
    <t>конъюнктурный анализ</t>
  </si>
  <si>
    <t>Трансформатор ТМГ-250/10-У1</t>
  </si>
  <si>
    <t>СОГЛАСОВАНО:</t>
  </si>
  <si>
    <t>УТВЕРЖДАЮ:</t>
  </si>
  <si>
    <t>"____" ________________ 2025 года</t>
  </si>
  <si>
    <t>(локальная смета)</t>
  </si>
  <si>
    <t xml:space="preserve">на 02-01 СМР ВЛИ-0,4кВ, </t>
  </si>
  <si>
    <t>(наименование работ и затрат, наименование объекта)</t>
  </si>
  <si>
    <t>Основание:</t>
  </si>
  <si>
    <t>ведомость</t>
  </si>
  <si>
    <t>Сметная стоимость</t>
  </si>
  <si>
    <t>тыс.руб.</t>
  </si>
  <si>
    <t xml:space="preserve">   строительных работ</t>
  </si>
  <si>
    <t xml:space="preserve">   монтажных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</si>
  <si>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</si>
  <si>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</si>
  <si>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</si>
  <si>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</si>
  <si>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ценах по состоянию на 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</si>
  <si>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</si>
  <si>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</si>
  <si>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</si>
  <si>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</si>
  <si>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Т/з осн.
раб.
Всего</t>
  </si>
  <si>
    <t>Т/з мех. Всего</t>
  </si>
  <si>
    <t>на ед.</t>
  </si>
  <si>
    <t>Всего</t>
  </si>
  <si>
    <t>В том числе</t>
  </si>
  <si>
    <t>Осн.З/п</t>
  </si>
  <si>
    <t>Эк.Маш</t>
  </si>
  <si>
    <t>З/пМех</t>
  </si>
  <si>
    <t>Мат.</t>
  </si>
  <si>
    <t>Раздел 1. Подвеска проводов</t>
  </si>
  <si>
    <t>ГЭСН33-04-017-01</t>
  </si>
  <si>
    <t>Подвеска провода СИП-2 напряжением от 0,4 кВ до 1 кВ на опорах, при 32 опорах на км линии: с использованием автогидроподъемника</t>
  </si>
  <si>
    <t>1000 м</t>
  </si>
  <si>
    <t>21.2.01.01-0038</t>
  </si>
  <si>
    <t>Провод самонесущий изолированный СИП-2 3х95+1х95-0,6/1</t>
  </si>
  <si>
    <t>20.1.01.01-0012</t>
  </si>
  <si>
    <t>Зажимы анкерные для самонесущих изолированных проводов, диапазон сечений 95 мм2</t>
  </si>
  <si>
    <t>100 шт</t>
  </si>
  <si>
    <t>5</t>
  </si>
  <si>
    <t>20.1.01.08-0019</t>
  </si>
  <si>
    <t>Зажимы ответвительные с проводами ответвлений сечением 16-95 мм2</t>
  </si>
  <si>
    <t>6</t>
  </si>
  <si>
    <t>20.1.01.15-0012</t>
  </si>
  <si>
    <t>Зажимы соединительные изолированные</t>
  </si>
  <si>
    <t>7</t>
  </si>
  <si>
    <t>25.2.02.04-0003</t>
  </si>
  <si>
    <t>Комплект промежуточной подвески для подвешивания самонесущих кабелей сечением 16-95 мм2, предельная нагрузка 12-20 кН в составе кронштейн из высокопрочного коррозионностойкого алюминиевого сплава и пластикового подвеса</t>
  </si>
  <si>
    <t>компл</t>
  </si>
  <si>
    <t>8</t>
  </si>
  <si>
    <t>20.2.02.04-0012</t>
  </si>
  <si>
    <t>Колпачки изолирующие, диапазон сечений 16-150 мм2</t>
  </si>
  <si>
    <t>9</t>
  </si>
  <si>
    <t>01.7.07.29-0241</t>
  </si>
  <si>
    <t>Хомуты (стяжки) атмосферостойкие из нейлона, цвет черный, размеры 370х4,8 мм</t>
  </si>
  <si>
    <t>10 шт</t>
  </si>
  <si>
    <t>10</t>
  </si>
  <si>
    <t>25.1.06.03-0011</t>
  </si>
  <si>
    <t>Знаки нумерации опор контактной сети, стальные, оцинкованные, размеры 260х140 мм, толщина 0,8 мм (предупреждающий плакат)</t>
  </si>
  <si>
    <t>11</t>
  </si>
  <si>
    <t>25.2.02.11-0021</t>
  </si>
  <si>
    <t>Лента крепления из нержавеющей стали в пластмассовой коробке с кабельной бухтой, ширина 20 мм, толщина 0,7 мм, длина 50 м</t>
  </si>
  <si>
    <t>12</t>
  </si>
  <si>
    <t>25.2.02.11-0051</t>
  </si>
  <si>
    <t>Скрепы для фиксации на промежуточных опорах, размер 20 мм</t>
  </si>
  <si>
    <t>13</t>
  </si>
  <si>
    <t>20.1.02.07-1016</t>
  </si>
  <si>
    <t>Наконечники изолированные герметичные под опрессовку, с алюминиевой клеммой, диапазон сечений 95 мм2</t>
  </si>
  <si>
    <t>14</t>
  </si>
  <si>
    <t>20.1.02.07-1012</t>
  </si>
  <si>
    <t>Наконечники изолированные герметичные под опрессовку, с алюминиевой клеммой, диапазон сечений 50 мм2</t>
  </si>
  <si>
    <t>15</t>
  </si>
  <si>
    <t>20.1.01.11-0021</t>
  </si>
  <si>
    <t>Зажим плашечный соединительный ПС-1-1</t>
  </si>
  <si>
    <t>16</t>
  </si>
  <si>
    <t>ГЭСН33-04-013-07</t>
  </si>
  <si>
    <t>Устройство ответвлений от ВЛИ-0,38 кВ к зданиям при количестве проводов в ответвлении 2: с использованием автогидроподъемника</t>
  </si>
  <si>
    <t>ответвление</t>
  </si>
  <si>
    <t>17</t>
  </si>
  <si>
    <t>21.2.01.01-0062</t>
  </si>
  <si>
    <t>Провод самонесущий изолированный СИП-4 2х16-0,6/1</t>
  </si>
  <si>
    <t>19</t>
  </si>
  <si>
    <t>20</t>
  </si>
  <si>
    <t>21</t>
  </si>
  <si>
    <t>22</t>
  </si>
  <si>
    <t>23</t>
  </si>
  <si>
    <t>24</t>
  </si>
  <si>
    <t>01.7.15.01-1536</t>
  </si>
  <si>
    <t>Анкер-шурупы стальные оцинкованные с шестигранной головкой, диаметр 10 мм, длина 130 мм</t>
  </si>
  <si>
    <t>25</t>
  </si>
  <si>
    <t>26</t>
  </si>
  <si>
    <t>ГЭСН33-04-013-09</t>
  </si>
  <si>
    <t>Устройство ответвлений от ВЛИ-0,38 кВ к зданиям при количестве проводов в ответвлении 4: с использованием автогидроподъемника</t>
  </si>
  <si>
    <t>27</t>
  </si>
  <si>
    <t>21.2.01.01-0065</t>
  </si>
  <si>
    <t>Провод самонесущий изолированный СИП-4 4х16-0,6/1</t>
  </si>
  <si>
    <t>28</t>
  </si>
  <si>
    <t>29</t>
  </si>
  <si>
    <t>30</t>
  </si>
  <si>
    <t>31</t>
  </si>
  <si>
    <t>32</t>
  </si>
  <si>
    <t>33</t>
  </si>
  <si>
    <t>34</t>
  </si>
  <si>
    <t>Монтаж ограничителей перенапряжений</t>
  </si>
  <si>
    <t>35</t>
  </si>
  <si>
    <t>ГЭСН33-04-018-01</t>
  </si>
  <si>
    <t>Монтаж ограничителей перенапряжения нелинейных (ОПН) на линиях электропередачи до 10 кВ: с использованием автогидроподъемника</t>
  </si>
  <si>
    <t>10 опор</t>
  </si>
  <si>
    <t>36</t>
  </si>
  <si>
    <t>62.1.05.02-1102</t>
  </si>
  <si>
    <t>Ограничитель перенапряжения нелинейный, класс напряжения 0,4 кВ, наибольшее длительно допустимое напряжение до 0,45 кВ, номинальный разрядный ток 10 кА, класс пропускной способности 1</t>
  </si>
  <si>
    <t>37</t>
  </si>
  <si>
    <t>20.2.06.04-0002</t>
  </si>
  <si>
    <t>Кронштейн ограничителя напряжений для железобетонных опор, оцинкованный</t>
  </si>
  <si>
    <t>Ввод в ТП</t>
  </si>
  <si>
    <t>38</t>
  </si>
  <si>
    <t>ГЭСНм08-02-409-09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</si>
  <si>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</si>
  <si>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100 м</t>
  </si>
  <si>
    <t>39</t>
  </si>
  <si>
    <t>20.2.12.03-0002</t>
  </si>
  <si>
    <t>Трубы гибкие гофрированные двустенные из ПВХ, диаметр 63 мм</t>
  </si>
  <si>
    <t>м</t>
  </si>
  <si>
    <t>40</t>
  </si>
  <si>
    <t>ГЭСНм08-02-148-02</t>
  </si>
  <si>
    <t>Кабель до 35 кВ в проложенных трубах, блоках и коробах, масса 1 м кабеля: до 2 кг</t>
  </si>
  <si>
    <t>41</t>
  </si>
  <si>
    <t>Заземление</t>
  </si>
  <si>
    <t>42</t>
  </si>
  <si>
    <t>ГЭСНм08-02-471-04</t>
  </si>
  <si>
    <t>Заземлитель вертикальный из круглой стали диаметром: 16 мм (20мм)</t>
  </si>
  <si>
    <t>43</t>
  </si>
  <si>
    <t>08.3.04.02-0095</t>
  </si>
  <si>
    <t>Прокат стальной горячекатаный круглый, марки стали Ст3сп, Ст3пс, диаметр 14-50 мм (20мм), L=2,5м</t>
  </si>
  <si>
    <t>т</t>
  </si>
  <si>
    <t>44</t>
  </si>
  <si>
    <t>ГЭСНм08-02-472-09</t>
  </si>
  <si>
    <t>Проводник заземляющий открыто по строительным основаниям: из круглой стали диаметром 12 мм</t>
  </si>
  <si>
    <t>45</t>
  </si>
  <si>
    <t>08.3.04.02-0063</t>
  </si>
  <si>
    <t>Прокат стальной горячекатаный круглый, марки стали Ст3сп, Ст3пс, диаметр 5-12 мм (10 мм)</t>
  </si>
  <si>
    <t>46</t>
  </si>
  <si>
    <t>ГЭСН01-02-057-02</t>
  </si>
  <si>
    <t>Разработка грунта вручную в траншеях глубиной до 2 м без креплений с откосами, группа грунтов: 2</t>
  </si>
  <si>
    <t>100 м3</t>
  </si>
  <si>
    <t>47</t>
  </si>
  <si>
    <t>ГЭСН33-04-015-01</t>
  </si>
  <si>
    <t>Устройство шин заземления опор ВЛ и подстанций</t>
  </si>
  <si>
    <t>10 м</t>
  </si>
  <si>
    <t>48</t>
  </si>
  <si>
    <t>08.3.07.01-0420</t>
  </si>
  <si>
    <t>Прокат стальной горячекатаный полосовой, марки стали 09Г2С, 12Г2С, размеры 40х6 мм</t>
  </si>
  <si>
    <t>49</t>
  </si>
  <si>
    <t>ГЭСН01-02-061-01</t>
  </si>
  <si>
    <t>Засыпка вручную траншей, пазух котлованов и ям, группа грунтов: 1</t>
  </si>
  <si>
    <t>50</t>
  </si>
  <si>
    <t>25.2.01.06-0031</t>
  </si>
  <si>
    <t>Зажим плашечный для заземляющего провода</t>
  </si>
  <si>
    <t>51</t>
  </si>
  <si>
    <t>Итоги по смете:</t>
  </si>
  <si>
    <t xml:space="preserve">     Итого прямые затраты (справочно)</t>
  </si>
  <si>
    <t xml:space="preserve">     Строительные работы</t>
  </si>
  <si>
    <t xml:space="preserve">          в том числе: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</si>
  <si>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</si>
  <si>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</si>
  <si>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</si>
  <si>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</si>
  <si>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</si>
  <si>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</si>
  <si>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</si>
  <si>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</si>
  <si>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</si>
  <si>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</si>
  <si>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</si>
  <si>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 xml:space="preserve">Составил:  ____________________________ </t>
  </si>
  <si>
    <t xml:space="preserve">Проверил:  ____________________________ </t>
  </si>
  <si>
    <t xml:space="preserve">на 02-01 СМР ТМГ-250кВА, </t>
  </si>
  <si>
    <t>дефектная ведомость</t>
  </si>
  <si>
    <t xml:space="preserve">   оборудования</t>
  </si>
  <si>
    <t>Раздел 1. Демонтажные работы. ТМГ-250кВА</t>
  </si>
  <si>
    <t>ГЭСНм08-01-062-01</t>
  </si>
  <si>
    <t>Демонтаж.Трансформатор силовой, автотрансформатор или масляный реактор, масса: до 1 т</t>
  </si>
  <si>
    <t>Итого по разделу 1 Демонтажные работы. ТМГ-250кВА</t>
  </si>
  <si>
    <t>Раздел 2. Строительно-монтажные работы. ТМГ-250/10/0,4кВ</t>
  </si>
  <si>
    <t>Трансформатор силовой, автотрансформатор или масляный реактор, масса: до 1 т</t>
  </si>
  <si>
    <t>3
О</t>
  </si>
  <si>
    <t>ТЦ_89.1.62.05_38_3811067234_18.06.2025_02_3</t>
  </si>
  <si>
    <t>Трансформатор ТМГ-250кВА</t>
  </si>
  <si>
    <t>Итого по разделу 2 Строительно-монтажные работы. ТМГ-250/10/0,4кВ</t>
  </si>
  <si>
    <t>ЛОКАЛЬНЫЙ РЕСУРСНЫЙ СМЕТНЫЙ РАСЧЕТ № 09-01</t>
  </si>
  <si>
    <t xml:space="preserve">на 09-01 ПНР ТМГ-250кВА, </t>
  </si>
  <si>
    <t xml:space="preserve">   прочих</t>
  </si>
  <si>
    <t>4кв. 2024г.</t>
  </si>
  <si>
    <t>Раздел 1. ТМГ-250кВА</t>
  </si>
  <si>
    <t>ГЭСНп01-11-029-02</t>
  </si>
  <si>
    <t>Испытание трансформаторного масла: на пробой</t>
  </si>
  <si>
    <t>испытание</t>
  </si>
  <si>
    <t>ГЭСНп01-02-002-01</t>
  </si>
  <si>
    <t>Трансформатор силовой трехфазный масляный двухобмоточный напряжением: до 11 кВ, мощностью до 0,32 МВА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</si>
  <si>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</si>
  <si>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</si>
  <si>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</si>
  <si>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</si>
  <si>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</si>
  <si>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</si>
  <si>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>ЛОКАЛЬНЫЙ РЕСУРСНЫЙ СМЕТНЫЙ РАСЧЕТ № 02-01-01</t>
  </si>
  <si>
    <t xml:space="preserve"> СМР ВЛИ-0,4кВ</t>
  </si>
  <si>
    <t>СМР ТМГ-250кВА</t>
  </si>
  <si>
    <t xml:space="preserve">     Оборудование</t>
  </si>
  <si>
    <t xml:space="preserve">     справочно:</t>
  </si>
  <si>
    <t xml:space="preserve">          Оборудование, отсутствующее в ФРСН</t>
  </si>
  <si>
    <t>ЛОКАЛЬНЫЙ РЕСУРСНЫЙ СМЕТНЫЙ РАСЧЕТ № 02-01-02</t>
  </si>
  <si>
    <t xml:space="preserve">ПНР ТМГ-250кВА </t>
  </si>
  <si>
    <t>02-01-01</t>
  </si>
  <si>
    <t>02-01-02</t>
  </si>
  <si>
    <t>ВЛИ-0,4кВ</t>
  </si>
  <si>
    <t>ЛС №02-01-01 (СМР ВЛИ)</t>
  </si>
  <si>
    <t>ЛС №02-01-02 (СМР ТМГ)</t>
  </si>
  <si>
    <t xml:space="preserve">ЛС №09-01 (ПНР ТМГ) 
</t>
  </si>
  <si>
    <t>ТМГ 10/0,4кВ</t>
  </si>
  <si>
    <t>02-02-02</t>
  </si>
  <si>
    <t>Раздел 2.</t>
  </si>
  <si>
    <t>1.3</t>
  </si>
  <si>
    <t>1.4</t>
  </si>
  <si>
    <t>1.5</t>
  </si>
  <si>
    <t>1.6</t>
  </si>
  <si>
    <t>1.7</t>
  </si>
  <si>
    <t>Раздел 3.</t>
  </si>
  <si>
    <t>3.1</t>
  </si>
  <si>
    <t>3.2</t>
  </si>
  <si>
    <t>3.3</t>
  </si>
  <si>
    <t>3.4</t>
  </si>
  <si>
    <t>3.5</t>
  </si>
  <si>
    <t>3.6</t>
  </si>
  <si>
    <t>Раздел 4.</t>
  </si>
  <si>
    <t>4.1</t>
  </si>
  <si>
    <t>4.2</t>
  </si>
  <si>
    <t>4.3</t>
  </si>
  <si>
    <t>4.4</t>
  </si>
  <si>
    <t>4.5</t>
  </si>
  <si>
    <t>4.6</t>
  </si>
  <si>
    <t>Раздел 5</t>
  </si>
  <si>
    <t>Оценка полной стоимости инвестиционного проекта в прогнозных ценах соответствующих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</si>
</sst>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,##0.000"/>
    <numFmt numFmtId="165" formatCode="###\ ###\ ###\ ##0.00"/>
    <numFmt numFmtId="166" formatCode="#,##0.0"/>
    <numFmt numFmtId="167" formatCode="_-* #,##0.000_-;\-* #,##0.000_-;_-* &quot;-&quot;??_-;_-@_-"/>
    <numFmt numFmtId="168" formatCode="_-* #,##0.000\ _₽_-;\-* #,##0.000\ _₽_-;_-* &quot;-&quot;???\ _₽_-;_-@_-"/>
    <numFmt numFmtId="169" formatCode="#,##0.0000000"/>
    <numFmt numFmtId="170" formatCode="_-* #,##0.00\ _₽_-;\-* #,##0.00\ _₽_-;_-* &quot;-&quot;??\ _₽_-;_-@_-"/>
    <numFmt numFmtId="171" formatCode="####\ ###\ ###\ ##0.00"/>
    <numFmt numFmtId="172" formatCode="0.0"/>
    <numFmt numFmtId="173" formatCode="0.0000"/>
    <numFmt numFmtId="174" formatCode="0.000"/>
    <numFmt numFmtId="175" formatCode="0.000000"/>
  </numFmts>
  <fonts count="5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8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i/>
      <sz val="9"/>
      <name val="Arial"/>
      <family val="2"/>
      <charset val="204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 Cyr"/>
      <charset val="204"/>
    </font>
    <font>
      <sz val="11"/>
      <name val="Arial"/>
      <family val="1"/>
    </font>
    <font>
      <b/>
      <sz val="12"/>
      <name val="Arial"/>
      <family val="1"/>
    </font>
    <font>
      <sz val="11"/>
      <name val="Times New Roman"/>
      <family val="1"/>
      <charset val="204"/>
    </font>
    <font>
      <sz val="12"/>
      <name val="Arial"/>
      <family val="1"/>
    </font>
    <font>
      <i/>
      <sz val="12"/>
      <name val="Arial"/>
      <family val="1"/>
    </font>
    <font>
      <b/>
      <sz val="11"/>
      <name val="Times New Roman"/>
      <family val="1"/>
      <charset val="204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b/>
      <i/>
      <sz val="11"/>
      <name val="Times New Roman"/>
      <family val="1"/>
      <charset val="204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u/>
      <sz val="11"/>
      <name val="Arial"/>
      <family val="1"/>
    </font>
    <font>
      <sz val="8"/>
      <color theme="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1"/>
      <color theme="0"/>
      <name val="Arial"/>
      <family val="2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5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1" fillId="0" borderId="0"/>
    <xf numFmtId="0" fontId="34" fillId="0" borderId="0"/>
    <xf numFmtId="43" fontId="1" fillId="0" borderId="0" applyFont="0" applyFill="0" applyBorder="0" applyAlignment="0" applyProtection="0"/>
  </cellStyleXfs>
  <cellXfs count="3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/>
    <xf numFmtId="49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6" fillId="0" borderId="0" xfId="0" applyFont="1"/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5" fillId="0" borderId="0" xfId="0" applyFont="1"/>
    <xf numFmtId="0" fontId="5" fillId="0" borderId="2" xfId="0" applyFont="1" applyBorder="1"/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4" fontId="4" fillId="0" borderId="4" xfId="0" applyNumberFormat="1" applyFont="1" applyBorder="1" applyAlignment="1">
      <alignment horizontal="right" vertical="top"/>
    </xf>
    <xf numFmtId="0" fontId="4" fillId="0" borderId="4" xfId="0" applyFont="1" applyBorder="1" applyAlignment="1">
      <alignment horizontal="right" vertical="top"/>
    </xf>
    <xf numFmtId="2" fontId="4" fillId="0" borderId="4" xfId="0" applyNumberFormat="1" applyFont="1" applyBorder="1" applyAlignment="1">
      <alignment horizontal="right" vertical="top"/>
    </xf>
    <xf numFmtId="0" fontId="4" fillId="0" borderId="3" xfId="0" applyFont="1" applyBorder="1"/>
    <xf numFmtId="0" fontId="14" fillId="0" borderId="3" xfId="0" applyFont="1" applyBorder="1" applyAlignment="1">
      <alignment horizontal="left" vertical="top" wrapText="1"/>
    </xf>
    <xf numFmtId="4" fontId="14" fillId="0" borderId="3" xfId="0" applyNumberFormat="1" applyFont="1" applyBorder="1" applyAlignment="1">
      <alignment horizontal="right" vertical="top"/>
    </xf>
    <xf numFmtId="0" fontId="14" fillId="0" borderId="3" xfId="0" applyFont="1" applyBorder="1" applyAlignment="1">
      <alignment horizontal="right" vertical="top"/>
    </xf>
    <xf numFmtId="2" fontId="14" fillId="0" borderId="3" xfId="0" applyNumberFormat="1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  <xf numFmtId="0" fontId="16" fillId="0" borderId="0" xfId="1" applyFont="1"/>
    <xf numFmtId="0" fontId="17" fillId="0" borderId="0" xfId="1" applyFont="1" applyAlignment="1">
      <alignment horizontal="right"/>
    </xf>
    <xf numFmtId="0" fontId="16" fillId="0" borderId="0" xfId="1" applyFont="1" applyAlignment="1">
      <alignment horizontal="left" wrapText="1"/>
    </xf>
    <xf numFmtId="0" fontId="16" fillId="0" borderId="0" xfId="1" applyFont="1" applyAlignment="1">
      <alignment horizontal="center" wrapText="1"/>
    </xf>
    <xf numFmtId="0" fontId="16" fillId="0" borderId="0" xfId="1" applyFont="1" applyAlignment="1">
      <alignment wrapText="1"/>
    </xf>
    <xf numFmtId="0" fontId="17" fillId="0" borderId="0" xfId="1" applyFont="1"/>
    <xf numFmtId="49" fontId="17" fillId="0" borderId="0" xfId="1" applyNumberFormat="1" applyFont="1" applyAlignment="1">
      <alignment horizontal="right"/>
    </xf>
    <xf numFmtId="0" fontId="17" fillId="0" borderId="0" xfId="1" applyFont="1" applyAlignment="1">
      <alignment horizontal="left" wrapText="1"/>
    </xf>
    <xf numFmtId="0" fontId="17" fillId="0" borderId="0" xfId="1" applyFont="1" applyAlignment="1">
      <alignment horizontal="center"/>
    </xf>
    <xf numFmtId="0" fontId="18" fillId="0" borderId="0" xfId="1" applyFont="1"/>
    <xf numFmtId="0" fontId="19" fillId="0" borderId="0" xfId="1" applyFont="1" applyAlignment="1">
      <alignment horizontal="center"/>
    </xf>
    <xf numFmtId="0" fontId="17" fillId="0" borderId="0" xfId="1" applyFont="1" applyAlignment="1">
      <alignment wrapText="1"/>
    </xf>
    <xf numFmtId="0" fontId="17" fillId="0" borderId="0" xfId="1" applyFont="1" applyAlignment="1">
      <alignment horizontal="center" wrapText="1"/>
    </xf>
    <xf numFmtId="0" fontId="12" fillId="0" borderId="0" xfId="1" applyFont="1" applyAlignment="1">
      <alignment vertical="top"/>
    </xf>
    <xf numFmtId="0" fontId="16" fillId="0" borderId="0" xfId="1" applyFont="1" applyAlignment="1">
      <alignment horizontal="left" vertical="center" wrapText="1"/>
    </xf>
    <xf numFmtId="0" fontId="16" fillId="0" borderId="0" xfId="1" applyFont="1" applyAlignment="1">
      <alignment horizontal="right" vertical="top" wrapText="1"/>
    </xf>
    <xf numFmtId="0" fontId="16" fillId="0" borderId="0" xfId="1" applyFont="1" applyAlignment="1">
      <alignment horizontal="left" vertical="top" wrapText="1"/>
    </xf>
    <xf numFmtId="0" fontId="12" fillId="0" borderId="0" xfId="1" applyFont="1" applyAlignment="1">
      <alignment horizontal="center"/>
    </xf>
    <xf numFmtId="0" fontId="12" fillId="0" borderId="0" xfId="1" applyFont="1"/>
    <xf numFmtId="0" fontId="18" fillId="0" borderId="0" xfId="1" applyFont="1" applyAlignment="1">
      <alignment horizontal="left"/>
    </xf>
    <xf numFmtId="0" fontId="16" fillId="0" borderId="10" xfId="1" applyFont="1" applyBorder="1" applyAlignment="1">
      <alignment horizontal="left" wrapText="1"/>
    </xf>
    <xf numFmtId="0" fontId="16" fillId="0" borderId="3" xfId="1" applyFont="1" applyBorder="1" applyAlignment="1">
      <alignment horizontal="center" vertical="top" wrapText="1"/>
    </xf>
    <xf numFmtId="0" fontId="9" fillId="0" borderId="0" xfId="1" applyFont="1" applyAlignment="1">
      <alignment horizontal="left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>
      <alignment wrapText="1"/>
    </xf>
    <xf numFmtId="0" fontId="20" fillId="0" borderId="0" xfId="1" applyFont="1" applyAlignment="1">
      <alignment horizontal="left" vertical="center" wrapText="1"/>
    </xf>
    <xf numFmtId="0" fontId="9" fillId="0" borderId="0" xfId="1" applyFont="1" applyAlignment="1">
      <alignment horizontal="right" vertical="top" wrapText="1"/>
    </xf>
    <xf numFmtId="0" fontId="9" fillId="0" borderId="0" xfId="1" applyFont="1" applyAlignment="1">
      <alignment horizontal="left" vertical="top" wrapText="1"/>
    </xf>
    <xf numFmtId="0" fontId="9" fillId="0" borderId="0" xfId="1" applyFont="1"/>
    <xf numFmtId="49" fontId="16" fillId="0" borderId="3" xfId="1" applyNumberFormat="1" applyFont="1" applyBorder="1" applyAlignment="1">
      <alignment horizontal="center" vertical="top" wrapText="1"/>
    </xf>
    <xf numFmtId="0" fontId="16" fillId="0" borderId="3" xfId="1" applyFont="1" applyBorder="1" applyAlignment="1">
      <alignment horizontal="left" vertical="top" wrapText="1"/>
    </xf>
    <xf numFmtId="4" fontId="16" fillId="0" borderId="3" xfId="1" applyNumberFormat="1" applyFont="1" applyBorder="1" applyAlignment="1">
      <alignment horizontal="right" vertical="top" wrapText="1"/>
    </xf>
    <xf numFmtId="0" fontId="21" fillId="0" borderId="3" xfId="1" applyFont="1" applyBorder="1"/>
    <xf numFmtId="4" fontId="21" fillId="0" borderId="3" xfId="1" applyNumberFormat="1" applyFont="1" applyBorder="1" applyAlignment="1">
      <alignment horizontal="right" vertical="top" wrapText="1"/>
    </xf>
    <xf numFmtId="4" fontId="21" fillId="0" borderId="3" xfId="1" applyNumberFormat="1" applyFont="1" applyBorder="1" applyAlignment="1">
      <alignment horizontal="right" vertical="top"/>
    </xf>
    <xf numFmtId="0" fontId="21" fillId="0" borderId="0" xfId="1" applyFont="1" applyAlignment="1">
      <alignment horizontal="right" vertical="top" wrapText="1"/>
    </xf>
    <xf numFmtId="0" fontId="18" fillId="0" borderId="0" xfId="1" applyFont="1" applyAlignment="1">
      <alignment horizontal="right" vertical="top" wrapText="1"/>
    </xf>
    <xf numFmtId="0" fontId="21" fillId="0" borderId="3" xfId="1" applyFont="1" applyBorder="1" applyAlignment="1">
      <alignment horizontal="right" vertical="top" wrapText="1"/>
    </xf>
    <xf numFmtId="0" fontId="16" fillId="0" borderId="3" xfId="1" applyFont="1" applyBorder="1"/>
    <xf numFmtId="0" fontId="17" fillId="0" borderId="0" xfId="1" applyFont="1" applyAlignment="1">
      <alignment horizontal="left" vertical="top"/>
    </xf>
    <xf numFmtId="0" fontId="17" fillId="0" borderId="0" xfId="1" applyFont="1" applyAlignment="1">
      <alignment vertical="top"/>
    </xf>
    <xf numFmtId="0" fontId="16" fillId="0" borderId="0" xfId="1" applyFont="1" applyAlignment="1">
      <alignment horizontal="center" vertical="top" wrapText="1"/>
    </xf>
    <xf numFmtId="0" fontId="16" fillId="0" borderId="0" xfId="1" applyFont="1" applyAlignment="1">
      <alignment vertical="top" wrapText="1"/>
    </xf>
    <xf numFmtId="0" fontId="17" fillId="0" borderId="0" xfId="1" applyFont="1" applyAlignment="1">
      <alignment horizontal="right" vertical="top" wrapText="1"/>
    </xf>
    <xf numFmtId="0" fontId="16" fillId="0" borderId="0" xfId="1" applyFont="1" applyAlignment="1">
      <alignment vertical="top"/>
    </xf>
    <xf numFmtId="0" fontId="17" fillId="0" borderId="0" xfId="1" applyFont="1" applyAlignment="1">
      <alignment horizontal="center" vertical="top"/>
    </xf>
    <xf numFmtId="0" fontId="16" fillId="0" borderId="0" xfId="1" applyFont="1" applyAlignment="1">
      <alignment horizontal="center" vertical="top"/>
    </xf>
    <xf numFmtId="0" fontId="15" fillId="0" borderId="0" xfId="1"/>
    <xf numFmtId="0" fontId="17" fillId="0" borderId="2" xfId="1" applyFont="1" applyBorder="1" applyAlignment="1">
      <alignment horizontal="left" vertical="top"/>
    </xf>
    <xf numFmtId="0" fontId="17" fillId="0" borderId="0" xfId="1" applyFont="1" applyAlignment="1">
      <alignment horizontal="left" vertical="top" wrapText="1"/>
    </xf>
    <xf numFmtId="0" fontId="24" fillId="0" borderId="0" xfId="2" applyFont="1" applyAlignment="1">
      <alignment horizontal="right" vertical="top"/>
    </xf>
    <xf numFmtId="0" fontId="23" fillId="0" borderId="0" xfId="3"/>
    <xf numFmtId="0" fontId="26" fillId="0" borderId="0" xfId="2" applyFont="1" applyAlignment="1">
      <alignment horizontal="left" vertical="center"/>
    </xf>
    <xf numFmtId="0" fontId="26" fillId="0" borderId="13" xfId="2" applyFont="1" applyBorder="1" applyAlignment="1">
      <alignment horizontal="center" vertical="center"/>
    </xf>
    <xf numFmtId="0" fontId="25" fillId="0" borderId="3" xfId="4" applyFont="1" applyBorder="1" applyAlignment="1">
      <alignment horizontal="center" vertical="center" wrapText="1"/>
    </xf>
    <xf numFmtId="0" fontId="27" fillId="0" borderId="0" xfId="2" applyFont="1" applyAlignment="1">
      <alignment horizontal="center" vertical="center"/>
    </xf>
    <xf numFmtId="0" fontId="25" fillId="0" borderId="3" xfId="5" applyFont="1" applyBorder="1" applyAlignment="1">
      <alignment horizontal="center" wrapText="1"/>
    </xf>
    <xf numFmtId="49" fontId="28" fillId="2" borderId="3" xfId="4" applyNumberFormat="1" applyFont="1" applyFill="1" applyBorder="1" applyAlignment="1">
      <alignment horizontal="center" vertical="center" wrapText="1"/>
    </xf>
    <xf numFmtId="4" fontId="28" fillId="2" borderId="3" xfId="4" applyNumberFormat="1" applyFont="1" applyFill="1" applyBorder="1" applyAlignment="1">
      <alignment horizontal="right" vertical="center" wrapText="1"/>
    </xf>
    <xf numFmtId="49" fontId="25" fillId="0" borderId="3" xfId="4" applyNumberFormat="1" applyFont="1" applyBorder="1" applyAlignment="1">
      <alignment horizontal="center" vertical="center" wrapText="1"/>
    </xf>
    <xf numFmtId="164" fontId="25" fillId="0" borderId="3" xfId="4" applyNumberFormat="1" applyFont="1" applyBorder="1" applyAlignment="1">
      <alignment horizontal="right" vertical="center" wrapText="1"/>
    </xf>
    <xf numFmtId="4" fontId="25" fillId="0" borderId="3" xfId="4" applyNumberFormat="1" applyFont="1" applyBorder="1" applyAlignment="1">
      <alignment horizontal="right" vertical="center" wrapText="1"/>
    </xf>
    <xf numFmtId="164" fontId="25" fillId="3" borderId="3" xfId="4" applyNumberFormat="1" applyFont="1" applyFill="1" applyBorder="1" applyAlignment="1">
      <alignment horizontal="right" vertical="center" wrapText="1"/>
    </xf>
    <xf numFmtId="4" fontId="25" fillId="0" borderId="3" xfId="4" applyNumberFormat="1" applyFont="1" applyBorder="1" applyAlignment="1">
      <alignment horizontal="center" vertical="center" wrapText="1"/>
    </xf>
    <xf numFmtId="0" fontId="29" fillId="0" borderId="0" xfId="2" applyFont="1" applyAlignment="1">
      <alignment horizontal="left" vertical="center" wrapText="1"/>
    </xf>
    <xf numFmtId="165" fontId="30" fillId="0" borderId="0" xfId="2" applyNumberFormat="1" applyFont="1" applyAlignment="1">
      <alignment horizontal="left" vertical="center"/>
    </xf>
    <xf numFmtId="4" fontId="25" fillId="3" borderId="3" xfId="4" applyNumberFormat="1" applyFont="1" applyFill="1" applyBorder="1" applyAlignment="1">
      <alignment horizontal="right" vertical="center" wrapText="1"/>
    </xf>
    <xf numFmtId="4" fontId="28" fillId="2" borderId="3" xfId="4" applyNumberFormat="1" applyFont="1" applyFill="1" applyBorder="1" applyAlignment="1">
      <alignment horizontal="center" vertical="center" wrapText="1"/>
    </xf>
    <xf numFmtId="4" fontId="25" fillId="0" borderId="3" xfId="6" applyNumberFormat="1" applyFont="1" applyBorder="1" applyAlignment="1">
      <alignment horizontal="center" vertical="center" wrapText="1"/>
    </xf>
    <xf numFmtId="0" fontId="31" fillId="0" borderId="0" xfId="2" applyFont="1" applyAlignment="1">
      <alignment horizontal="left" vertical="center"/>
    </xf>
    <xf numFmtId="0" fontId="24" fillId="0" borderId="0" xfId="2" applyFont="1" applyAlignment="1">
      <alignment horizontal="center" vertical="center"/>
    </xf>
    <xf numFmtId="4" fontId="32" fillId="0" borderId="3" xfId="4" applyNumberFormat="1" applyFont="1" applyBorder="1" applyAlignment="1">
      <alignment horizontal="right" vertical="center" wrapText="1"/>
    </xf>
    <xf numFmtId="166" fontId="25" fillId="0" borderId="3" xfId="4" applyNumberFormat="1" applyFont="1" applyBorder="1" applyAlignment="1">
      <alignment horizontal="center" vertical="center" wrapText="1"/>
    </xf>
    <xf numFmtId="2" fontId="35" fillId="0" borderId="0" xfId="7" applyNumberFormat="1" applyFont="1" applyAlignment="1">
      <alignment horizontal="center" vertical="center"/>
    </xf>
    <xf numFmtId="0" fontId="23" fillId="0" borderId="16" xfId="2" applyBorder="1" applyAlignment="1">
      <alignment horizontal="center" vertical="center" wrapText="1"/>
    </xf>
    <xf numFmtId="0" fontId="23" fillId="0" borderId="17" xfId="2" applyBorder="1" applyAlignment="1">
      <alignment horizontal="center" vertical="center" wrapText="1"/>
    </xf>
    <xf numFmtId="0" fontId="23" fillId="0" borderId="18" xfId="2" applyBorder="1" applyAlignment="1">
      <alignment horizontal="center" vertical="center" wrapText="1"/>
    </xf>
    <xf numFmtId="0" fontId="23" fillId="0" borderId="19" xfId="2" applyBorder="1" applyAlignment="1">
      <alignment horizontal="center" vertical="center" wrapText="1"/>
    </xf>
    <xf numFmtId="0" fontId="36" fillId="0" borderId="16" xfId="2" applyFont="1" applyBorder="1" applyAlignment="1">
      <alignment horizontal="center" vertical="center" wrapText="1"/>
    </xf>
    <xf numFmtId="0" fontId="36" fillId="0" borderId="17" xfId="2" applyFont="1" applyBorder="1" applyAlignment="1">
      <alignment horizontal="left" vertical="center" wrapText="1"/>
    </xf>
    <xf numFmtId="167" fontId="36" fillId="0" borderId="19" xfId="8" applyNumberFormat="1" applyFont="1" applyFill="1" applyBorder="1" applyAlignment="1">
      <alignment vertical="center" wrapText="1"/>
    </xf>
    <xf numFmtId="168" fontId="23" fillId="0" borderId="0" xfId="3" applyNumberFormat="1"/>
    <xf numFmtId="169" fontId="25" fillId="0" borderId="3" xfId="4" applyNumberFormat="1" applyFont="1" applyBorder="1" applyAlignment="1">
      <alignment horizontal="center" vertical="center" wrapText="1"/>
    </xf>
    <xf numFmtId="170" fontId="23" fillId="0" borderId="0" xfId="3" applyNumberFormat="1"/>
    <xf numFmtId="4" fontId="25" fillId="4" borderId="3" xfId="4" applyNumberFormat="1" applyFont="1" applyFill="1" applyBorder="1" applyAlignment="1">
      <alignment horizontal="right" vertical="center" wrapText="1"/>
    </xf>
    <xf numFmtId="0" fontId="38" fillId="0" borderId="0" xfId="3" applyFont="1"/>
    <xf numFmtId="2" fontId="23" fillId="0" borderId="0" xfId="3" applyNumberFormat="1"/>
    <xf numFmtId="4" fontId="39" fillId="0" borderId="3" xfId="1" applyNumberFormat="1" applyFont="1" applyBorder="1" applyAlignment="1">
      <alignment horizontal="right" vertical="top" wrapText="1"/>
    </xf>
    <xf numFmtId="0" fontId="40" fillId="0" borderId="16" xfId="2" applyFont="1" applyBorder="1" applyAlignment="1">
      <alignment horizontal="center" vertical="center" wrapText="1"/>
    </xf>
    <xf numFmtId="0" fontId="40" fillId="0" borderId="16" xfId="2" applyFont="1" applyBorder="1" applyAlignment="1">
      <alignment horizontal="left" vertical="center" wrapText="1"/>
    </xf>
    <xf numFmtId="0" fontId="41" fillId="0" borderId="0" xfId="1" applyFont="1"/>
    <xf numFmtId="0" fontId="42" fillId="0" borderId="0" xfId="0" applyFont="1"/>
    <xf numFmtId="0" fontId="1" fillId="0" borderId="0" xfId="6"/>
    <xf numFmtId="0" fontId="1" fillId="0" borderId="0" xfId="6" applyAlignment="1">
      <alignment horizontal="left"/>
    </xf>
    <xf numFmtId="0" fontId="1" fillId="0" borderId="3" xfId="6" applyBorder="1"/>
    <xf numFmtId="0" fontId="45" fillId="0" borderId="3" xfId="6" applyFont="1" applyBorder="1" applyAlignment="1">
      <alignment horizontal="center" vertical="center" wrapText="1"/>
    </xf>
    <xf numFmtId="0" fontId="1" fillId="0" borderId="3" xfId="6" applyBorder="1" applyAlignment="1">
      <alignment vertical="center"/>
    </xf>
    <xf numFmtId="0" fontId="46" fillId="0" borderId="3" xfId="6" applyFont="1" applyBorder="1" applyAlignment="1">
      <alignment horizontal="center" vertical="center" wrapText="1"/>
    </xf>
    <xf numFmtId="0" fontId="1" fillId="0" borderId="3" xfId="6" applyBorder="1" applyAlignment="1">
      <alignment horizontal="center" vertical="center"/>
    </xf>
    <xf numFmtId="0" fontId="47" fillId="0" borderId="3" xfId="6" applyFont="1" applyBorder="1" applyAlignment="1">
      <alignment horizontal="center" vertical="center" wrapText="1"/>
    </xf>
    <xf numFmtId="0" fontId="45" fillId="0" borderId="3" xfId="6" applyFont="1" applyBorder="1" applyAlignment="1">
      <alignment horizontal="center" vertical="center"/>
    </xf>
    <xf numFmtId="4" fontId="45" fillId="0" borderId="3" xfId="6" applyNumberFormat="1" applyFont="1" applyBorder="1" applyAlignment="1">
      <alignment vertical="center"/>
    </xf>
    <xf numFmtId="49" fontId="1" fillId="0" borderId="0" xfId="6" applyNumberFormat="1" applyAlignment="1">
      <alignment vertical="center"/>
    </xf>
    <xf numFmtId="0" fontId="1" fillId="0" borderId="0" xfId="6" applyAlignment="1">
      <alignment vertical="center"/>
    </xf>
    <xf numFmtId="0" fontId="48" fillId="0" borderId="3" xfId="6" applyFont="1" applyBorder="1" applyAlignment="1">
      <alignment horizontal="center" vertical="center" wrapText="1"/>
    </xf>
    <xf numFmtId="4" fontId="1" fillId="0" borderId="0" xfId="6" applyNumberFormat="1"/>
    <xf numFmtId="43" fontId="0" fillId="0" borderId="0" xfId="8" applyFont="1"/>
    <xf numFmtId="170" fontId="1" fillId="0" borderId="0" xfId="6" applyNumberFormat="1"/>
    <xf numFmtId="0" fontId="23" fillId="0" borderId="0" xfId="3" applyAlignment="1">
      <alignment horizontal="left"/>
    </xf>
    <xf numFmtId="0" fontId="23" fillId="0" borderId="3" xfId="2" applyBorder="1" applyAlignment="1">
      <alignment horizontal="center" vertical="center" wrapText="1"/>
    </xf>
    <xf numFmtId="0" fontId="23" fillId="0" borderId="0" xfId="3" applyAlignment="1">
      <alignment horizontal="center"/>
    </xf>
    <xf numFmtId="165" fontId="23" fillId="0" borderId="3" xfId="2" applyNumberFormat="1" applyBorder="1" applyAlignment="1">
      <alignment vertical="center" wrapText="1"/>
    </xf>
    <xf numFmtId="165" fontId="23" fillId="0" borderId="3" xfId="2" applyNumberFormat="1" applyBorder="1" applyAlignment="1">
      <alignment horizontal="center" vertical="center" wrapText="1"/>
    </xf>
    <xf numFmtId="171" fontId="23" fillId="0" borderId="3" xfId="2" applyNumberFormat="1" applyBorder="1" applyAlignment="1">
      <alignment horizontal="center" vertical="center" wrapText="1"/>
    </xf>
    <xf numFmtId="49" fontId="16" fillId="0" borderId="0" xfId="1" applyNumberFormat="1" applyFont="1"/>
    <xf numFmtId="49" fontId="21" fillId="0" borderId="0" xfId="1" applyNumberFormat="1" applyFont="1" applyAlignment="1">
      <alignment vertical="top"/>
    </xf>
    <xf numFmtId="49" fontId="16" fillId="0" borderId="0" xfId="1" applyNumberFormat="1" applyFont="1" applyAlignment="1">
      <alignment vertical="top" wrapText="1"/>
    </xf>
    <xf numFmtId="49" fontId="16" fillId="0" borderId="2" xfId="1" applyNumberFormat="1" applyFont="1" applyBorder="1"/>
    <xf numFmtId="0" fontId="16" fillId="0" borderId="2" xfId="1" applyFont="1" applyBorder="1"/>
    <xf numFmtId="49" fontId="16" fillId="0" borderId="2" xfId="1" applyNumberFormat="1" applyFont="1" applyBorder="1" applyAlignment="1">
      <alignment wrapText="1"/>
    </xf>
    <xf numFmtId="49" fontId="16" fillId="0" borderId="2" xfId="1" applyNumberFormat="1" applyFont="1" applyBorder="1" applyAlignment="1">
      <alignment horizontal="right"/>
    </xf>
    <xf numFmtId="49" fontId="17" fillId="0" borderId="0" xfId="1" applyNumberFormat="1" applyFont="1" applyAlignment="1">
      <alignment vertical="top"/>
    </xf>
    <xf numFmtId="49" fontId="16" fillId="0" borderId="0" xfId="1" applyNumberFormat="1" applyFont="1" applyAlignment="1">
      <alignment horizontal="right"/>
    </xf>
    <xf numFmtId="0" fontId="2" fillId="0" borderId="0" xfId="1" applyFont="1" applyAlignment="1">
      <alignment horizontal="center" wrapText="1"/>
    </xf>
    <xf numFmtId="49" fontId="12" fillId="0" borderId="0" xfId="1" applyNumberFormat="1" applyFont="1" applyAlignment="1">
      <alignment horizontal="center" vertical="top"/>
    </xf>
    <xf numFmtId="49" fontId="17" fillId="0" borderId="0" xfId="1" applyNumberFormat="1" applyFont="1"/>
    <xf numFmtId="49" fontId="17" fillId="0" borderId="0" xfId="1" applyNumberFormat="1" applyFont="1" applyAlignment="1">
      <alignment wrapText="1"/>
    </xf>
    <xf numFmtId="0" fontId="16" fillId="0" borderId="7" xfId="1" applyFont="1" applyBorder="1"/>
    <xf numFmtId="0" fontId="17" fillId="0" borderId="7" xfId="1" applyFont="1" applyBorder="1" applyAlignment="1">
      <alignment horizontal="right"/>
    </xf>
    <xf numFmtId="0" fontId="17" fillId="0" borderId="0" xfId="1" applyFont="1" applyAlignment="1">
      <alignment horizontal="left"/>
    </xf>
    <xf numFmtId="0" fontId="17" fillId="0" borderId="0" xfId="1" applyFont="1" applyAlignment="1">
      <alignment vertical="center" wrapText="1"/>
    </xf>
    <xf numFmtId="4" fontId="17" fillId="0" borderId="7" xfId="1" applyNumberFormat="1" applyFont="1" applyBorder="1" applyAlignment="1">
      <alignment horizontal="right"/>
    </xf>
    <xf numFmtId="2" fontId="17" fillId="0" borderId="0" xfId="1" applyNumberFormat="1" applyFont="1" applyAlignment="1">
      <alignment horizontal="right"/>
    </xf>
    <xf numFmtId="49" fontId="17" fillId="0" borderId="7" xfId="1" applyNumberFormat="1" applyFont="1" applyBorder="1" applyAlignment="1">
      <alignment horizontal="left" vertical="top"/>
    </xf>
    <xf numFmtId="49" fontId="16" fillId="0" borderId="7" xfId="1" applyNumberFormat="1" applyFont="1" applyBorder="1"/>
    <xf numFmtId="49" fontId="17" fillId="0" borderId="7" xfId="1" applyNumberFormat="1" applyFont="1" applyBorder="1"/>
    <xf numFmtId="49" fontId="17" fillId="0" borderId="0" xfId="1" applyNumberFormat="1" applyFont="1" applyAlignment="1">
      <alignment horizontal="center"/>
    </xf>
    <xf numFmtId="49" fontId="49" fillId="0" borderId="3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 wrapText="1"/>
    </xf>
    <xf numFmtId="0" fontId="50" fillId="0" borderId="0" xfId="1" applyFont="1" applyAlignment="1">
      <alignment horizontal="left" vertical="center" wrapText="1"/>
    </xf>
    <xf numFmtId="49" fontId="21" fillId="0" borderId="3" xfId="1" applyNumberFormat="1" applyFont="1" applyBorder="1" applyAlignment="1">
      <alignment horizontal="left" vertical="top" wrapText="1"/>
    </xf>
    <xf numFmtId="2" fontId="16" fillId="0" borderId="3" xfId="1" applyNumberFormat="1" applyFont="1" applyBorder="1" applyAlignment="1">
      <alignment horizontal="center" vertical="top" wrapText="1"/>
    </xf>
    <xf numFmtId="0" fontId="16" fillId="0" borderId="3" xfId="1" applyFont="1" applyBorder="1" applyAlignment="1">
      <alignment horizontal="right" vertical="top" wrapText="1"/>
    </xf>
    <xf numFmtId="172" fontId="16" fillId="0" borderId="3" xfId="1" applyNumberFormat="1" applyFont="1" applyBorder="1" applyAlignment="1">
      <alignment horizontal="right" vertical="top" wrapText="1"/>
    </xf>
    <xf numFmtId="2" fontId="16" fillId="0" borderId="3" xfId="1" applyNumberFormat="1" applyFont="1" applyBorder="1" applyAlignment="1">
      <alignment horizontal="right" vertical="top" wrapText="1"/>
    </xf>
    <xf numFmtId="173" fontId="16" fillId="0" borderId="3" xfId="1" applyNumberFormat="1" applyFont="1" applyBorder="1" applyAlignment="1">
      <alignment horizontal="center" vertical="top" wrapText="1"/>
    </xf>
    <xf numFmtId="1" fontId="16" fillId="0" borderId="3" xfId="1" applyNumberFormat="1" applyFont="1" applyBorder="1" applyAlignment="1">
      <alignment horizontal="right" vertical="top" wrapText="1"/>
    </xf>
    <xf numFmtId="174" fontId="16" fillId="0" borderId="3" xfId="1" applyNumberFormat="1" applyFont="1" applyBorder="1" applyAlignment="1">
      <alignment horizontal="center" vertical="top" wrapText="1"/>
    </xf>
    <xf numFmtId="1" fontId="16" fillId="0" borderId="3" xfId="1" applyNumberFormat="1" applyFont="1" applyBorder="1" applyAlignment="1">
      <alignment horizontal="center" vertical="top" wrapText="1"/>
    </xf>
    <xf numFmtId="172" fontId="16" fillId="0" borderId="3" xfId="1" applyNumberFormat="1" applyFont="1" applyBorder="1" applyAlignment="1">
      <alignment horizontal="center" vertical="top" wrapText="1"/>
    </xf>
    <xf numFmtId="0" fontId="49" fillId="0" borderId="0" xfId="1" applyFont="1" applyAlignment="1">
      <alignment horizontal="left" vertical="center" wrapText="1"/>
    </xf>
    <xf numFmtId="175" fontId="16" fillId="0" borderId="3" xfId="1" applyNumberFormat="1" applyFont="1" applyBorder="1" applyAlignment="1">
      <alignment horizontal="center" vertical="top" wrapText="1"/>
    </xf>
    <xf numFmtId="0" fontId="21" fillId="0" borderId="0" xfId="1" applyFont="1" applyAlignment="1">
      <alignment horizontal="left" vertical="top" wrapText="1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right" vertical="top"/>
    </xf>
    <xf numFmtId="0" fontId="16" fillId="0" borderId="0" xfId="1" applyFont="1" applyAlignment="1">
      <alignment horizontal="right"/>
    </xf>
    <xf numFmtId="0" fontId="51" fillId="0" borderId="0" xfId="1" applyFont="1"/>
    <xf numFmtId="0" fontId="17" fillId="0" borderId="0" xfId="1" applyFont="1" applyAlignment="1">
      <alignment horizontal="left" vertical="center" wrapText="1"/>
    </xf>
    <xf numFmtId="0" fontId="6" fillId="0" borderId="0" xfId="1" applyFont="1"/>
    <xf numFmtId="49" fontId="17" fillId="0" borderId="0" xfId="1" applyNumberFormat="1" applyFont="1" applyAlignment="1">
      <alignment horizontal="right" vertical="top"/>
    </xf>
    <xf numFmtId="2" fontId="21" fillId="0" borderId="3" xfId="1" applyNumberFormat="1" applyFont="1" applyBorder="1" applyAlignment="1">
      <alignment horizontal="right" vertical="top" wrapText="1"/>
    </xf>
    <xf numFmtId="174" fontId="21" fillId="0" borderId="3" xfId="1" applyNumberFormat="1" applyFont="1" applyBorder="1" applyAlignment="1">
      <alignment horizontal="right" vertical="top" wrapText="1"/>
    </xf>
    <xf numFmtId="172" fontId="21" fillId="0" borderId="3" xfId="1" applyNumberFormat="1" applyFont="1" applyBorder="1" applyAlignment="1">
      <alignment horizontal="right" vertical="top" wrapText="1"/>
    </xf>
    <xf numFmtId="1" fontId="21" fillId="0" borderId="3" xfId="1" applyNumberFormat="1" applyFont="1" applyBorder="1" applyAlignment="1">
      <alignment horizontal="right" vertical="top" wrapText="1"/>
    </xf>
    <xf numFmtId="165" fontId="29" fillId="0" borderId="3" xfId="2" applyNumberFormat="1" applyFont="1" applyBorder="1" applyAlignment="1">
      <alignment horizontal="left" vertical="center" wrapText="1"/>
    </xf>
    <xf numFmtId="49" fontId="5" fillId="0" borderId="3" xfId="2" applyNumberFormat="1" applyFont="1" applyBorder="1" applyAlignment="1">
      <alignment horizontal="center" vertical="center" wrapText="1"/>
    </xf>
    <xf numFmtId="168" fontId="52" fillId="0" borderId="0" xfId="3" applyNumberFormat="1" applyFont="1"/>
    <xf numFmtId="49" fontId="16" fillId="0" borderId="3" xfId="1" applyNumberFormat="1" applyFont="1" applyBorder="1" applyAlignment="1">
      <alignment horizontal="left" vertical="top" wrapText="1"/>
    </xf>
    <xf numFmtId="49" fontId="28" fillId="0" borderId="3" xfId="4" applyNumberFormat="1" applyFont="1" applyBorder="1" applyAlignment="1">
      <alignment horizontal="center" vertical="center" wrapText="1"/>
    </xf>
    <xf numFmtId="0" fontId="25" fillId="0" borderId="3" xfId="4" applyFont="1" applyBorder="1" applyAlignment="1">
      <alignment horizontal="left" vertical="center" wrapText="1"/>
    </xf>
    <xf numFmtId="0" fontId="32" fillId="0" borderId="3" xfId="4" applyFont="1" applyBorder="1" applyAlignment="1">
      <alignment horizontal="left" vertical="center" wrapText="1"/>
    </xf>
    <xf numFmtId="0" fontId="37" fillId="0" borderId="0" xfId="2" applyFont="1" applyAlignment="1">
      <alignment horizontal="left" vertical="center" wrapText="1"/>
    </xf>
    <xf numFmtId="0" fontId="25" fillId="4" borderId="3" xfId="4" applyFont="1" applyFill="1" applyBorder="1" applyAlignment="1">
      <alignment horizontal="left" vertical="center" wrapText="1"/>
    </xf>
    <xf numFmtId="0" fontId="28" fillId="0" borderId="3" xfId="4" applyFont="1" applyBorder="1" applyAlignment="1">
      <alignment horizontal="left" vertical="center" wrapText="1"/>
    </xf>
    <xf numFmtId="0" fontId="25" fillId="0" borderId="4" xfId="4" applyFont="1" applyBorder="1" applyAlignment="1">
      <alignment horizontal="center" vertical="center" wrapText="1"/>
    </xf>
    <xf numFmtId="0" fontId="25" fillId="0" borderId="9" xfId="4" applyFont="1" applyBorder="1" applyAlignment="1">
      <alignment horizontal="center" vertical="center" wrapText="1"/>
    </xf>
    <xf numFmtId="0" fontId="33" fillId="0" borderId="0" xfId="2" applyFont="1" applyAlignment="1">
      <alignment horizontal="center" vertical="center"/>
    </xf>
    <xf numFmtId="0" fontId="25" fillId="0" borderId="3" xfId="4" applyFont="1" applyBorder="1" applyAlignment="1">
      <alignment horizontal="left" vertical="center"/>
    </xf>
    <xf numFmtId="0" fontId="28" fillId="2" borderId="6" xfId="4" applyFont="1" applyFill="1" applyBorder="1" applyAlignment="1">
      <alignment horizontal="left" vertical="center" wrapText="1"/>
    </xf>
    <xf numFmtId="0" fontId="28" fillId="2" borderId="7" xfId="4" applyFont="1" applyFill="1" applyBorder="1" applyAlignment="1">
      <alignment horizontal="left" vertical="center" wrapText="1"/>
    </xf>
    <xf numFmtId="0" fontId="28" fillId="2" borderId="8" xfId="4" applyFont="1" applyFill="1" applyBorder="1" applyAlignment="1">
      <alignment horizontal="left" vertical="center" wrapText="1"/>
    </xf>
    <xf numFmtId="49" fontId="25" fillId="0" borderId="11" xfId="4" applyNumberFormat="1" applyFont="1" applyBorder="1" applyAlignment="1">
      <alignment horizontal="center" vertical="center" wrapText="1"/>
    </xf>
    <xf numFmtId="49" fontId="25" fillId="0" borderId="12" xfId="4" applyNumberFormat="1" applyFont="1" applyBorder="1" applyAlignment="1">
      <alignment horizontal="center" vertical="center" wrapText="1"/>
    </xf>
    <xf numFmtId="49" fontId="25" fillId="0" borderId="14" xfId="4" applyNumberFormat="1" applyFont="1" applyBorder="1" applyAlignment="1">
      <alignment horizontal="center" vertical="center" wrapText="1"/>
    </xf>
    <xf numFmtId="49" fontId="25" fillId="0" borderId="15" xfId="4" applyNumberFormat="1" applyFont="1" applyBorder="1" applyAlignment="1">
      <alignment horizontal="center" vertical="center" wrapText="1"/>
    </xf>
    <xf numFmtId="0" fontId="25" fillId="0" borderId="6" xfId="4" applyFont="1" applyBorder="1" applyAlignment="1">
      <alignment horizontal="center" vertical="center" wrapText="1"/>
    </xf>
    <xf numFmtId="0" fontId="25" fillId="0" borderId="7" xfId="4" applyFont="1" applyBorder="1" applyAlignment="1">
      <alignment horizontal="center" vertical="center" wrapText="1"/>
    </xf>
    <xf numFmtId="0" fontId="25" fillId="0" borderId="8" xfId="4" applyFont="1" applyBorder="1" applyAlignment="1">
      <alignment horizontal="center" vertical="center" wrapText="1"/>
    </xf>
    <xf numFmtId="0" fontId="26" fillId="3" borderId="2" xfId="2" applyFont="1" applyFill="1" applyBorder="1" applyAlignment="1">
      <alignment horizontal="center" vertical="center" wrapText="1"/>
    </xf>
    <xf numFmtId="0" fontId="25" fillId="0" borderId="6" xfId="4" applyFont="1" applyBorder="1" applyAlignment="1">
      <alignment horizontal="left" vertical="center" wrapText="1"/>
    </xf>
    <xf numFmtId="0" fontId="25" fillId="0" borderId="8" xfId="4" applyFont="1" applyBorder="1" applyAlignment="1">
      <alignment horizontal="left" vertical="center" wrapText="1"/>
    </xf>
    <xf numFmtId="0" fontId="24" fillId="0" borderId="0" xfId="2" applyFont="1" applyAlignment="1">
      <alignment horizontal="center" vertical="center"/>
    </xf>
    <xf numFmtId="0" fontId="32" fillId="0" borderId="6" xfId="4" applyFont="1" applyBorder="1" applyAlignment="1">
      <alignment horizontal="left" vertical="center" wrapText="1"/>
    </xf>
    <xf numFmtId="0" fontId="32" fillId="0" borderId="8" xfId="4" applyFont="1" applyBorder="1" applyAlignment="1">
      <alignment horizontal="left" vertical="center" wrapText="1"/>
    </xf>
    <xf numFmtId="0" fontId="25" fillId="0" borderId="6" xfId="5" applyFont="1" applyBorder="1" applyAlignment="1">
      <alignment horizontal="center" wrapText="1"/>
    </xf>
    <xf numFmtId="0" fontId="25" fillId="0" borderId="8" xfId="5" applyFont="1" applyBorder="1" applyAlignment="1">
      <alignment horizontal="center" wrapText="1"/>
    </xf>
    <xf numFmtId="0" fontId="41" fillId="3" borderId="0" xfId="1" applyFont="1" applyFill="1" applyAlignment="1">
      <alignment horizontal="center" wrapText="1"/>
    </xf>
    <xf numFmtId="0" fontId="17" fillId="3" borderId="0" xfId="1" applyFont="1" applyFill="1" applyAlignment="1">
      <alignment horizontal="center" wrapText="1"/>
    </xf>
    <xf numFmtId="0" fontId="41" fillId="0" borderId="2" xfId="1" applyFont="1" applyBorder="1" applyAlignment="1">
      <alignment horizontal="center" wrapText="1"/>
    </xf>
    <xf numFmtId="0" fontId="17" fillId="0" borderId="2" xfId="1" applyFont="1" applyBorder="1" applyAlignment="1">
      <alignment horizontal="center" wrapText="1"/>
    </xf>
    <xf numFmtId="0" fontId="12" fillId="0" borderId="1" xfId="1" applyFont="1" applyBorder="1" applyAlignment="1">
      <alignment horizontal="center"/>
    </xf>
    <xf numFmtId="0" fontId="17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21" fillId="0" borderId="6" xfId="1" applyFont="1" applyBorder="1" applyAlignment="1">
      <alignment horizontal="right" vertical="top" wrapText="1"/>
    </xf>
    <xf numFmtId="0" fontId="21" fillId="0" borderId="8" xfId="1" applyFont="1" applyBorder="1" applyAlignment="1">
      <alignment horizontal="right" vertical="top" wrapText="1"/>
    </xf>
    <xf numFmtId="0" fontId="12" fillId="0" borderId="1" xfId="1" applyFont="1" applyBorder="1" applyAlignment="1">
      <alignment horizontal="center" vertical="top"/>
    </xf>
    <xf numFmtId="0" fontId="41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16" fillId="0" borderId="4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20" fillId="0" borderId="6" xfId="1" applyFont="1" applyBorder="1" applyAlignment="1">
      <alignment horizontal="left" vertical="center" wrapText="1"/>
    </xf>
    <xf numFmtId="0" fontId="20" fillId="0" borderId="7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 wrapText="1"/>
    </xf>
    <xf numFmtId="0" fontId="18" fillId="0" borderId="6" xfId="1" applyFont="1" applyBorder="1" applyAlignment="1">
      <alignment horizontal="right" vertical="top" wrapText="1"/>
    </xf>
    <xf numFmtId="0" fontId="18" fillId="0" borderId="8" xfId="1" applyFont="1" applyBorder="1" applyAlignment="1">
      <alignment horizontal="right" vertical="top" wrapText="1"/>
    </xf>
    <xf numFmtId="0" fontId="16" fillId="0" borderId="6" xfId="1" applyFont="1" applyBorder="1" applyAlignment="1">
      <alignment horizontal="right" indent="1"/>
    </xf>
    <xf numFmtId="0" fontId="16" fillId="0" borderId="8" xfId="1" applyFont="1" applyBorder="1" applyAlignment="1">
      <alignment horizontal="right" indent="1"/>
    </xf>
    <xf numFmtId="0" fontId="6" fillId="0" borderId="6" xfId="1" applyFont="1" applyBorder="1" applyAlignment="1">
      <alignment horizontal="right"/>
    </xf>
    <xf numFmtId="0" fontId="6" fillId="0" borderId="8" xfId="1" applyFont="1" applyBorder="1" applyAlignment="1">
      <alignment horizontal="right"/>
    </xf>
    <xf numFmtId="0" fontId="16" fillId="0" borderId="3" xfId="1" applyFont="1" applyBorder="1" applyAlignment="1">
      <alignment horizontal="right" indent="1"/>
    </xf>
    <xf numFmtId="0" fontId="17" fillId="0" borderId="2" xfId="1" applyFont="1" applyBorder="1" applyAlignment="1">
      <alignment horizontal="left" vertical="top" wrapText="1"/>
    </xf>
    <xf numFmtId="0" fontId="17" fillId="0" borderId="2" xfId="1" applyFont="1" applyBorder="1" applyAlignment="1">
      <alignment horizontal="right" vertical="top" wrapText="1"/>
    </xf>
    <xf numFmtId="49" fontId="17" fillId="0" borderId="0" xfId="1" applyNumberFormat="1" applyFont="1" applyAlignment="1">
      <alignment horizontal="left" vertical="top" wrapText="1"/>
    </xf>
    <xf numFmtId="0" fontId="16" fillId="0" borderId="2" xfId="1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3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42" fillId="3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3" fillId="3" borderId="0" xfId="6" applyFont="1" applyFill="1" applyAlignment="1">
      <alignment horizontal="center" wrapText="1"/>
    </xf>
    <xf numFmtId="0" fontId="44" fillId="0" borderId="0" xfId="6" applyFont="1" applyAlignment="1">
      <alignment horizontal="left" vertical="center" wrapText="1"/>
    </xf>
    <xf numFmtId="0" fontId="23" fillId="3" borderId="0" xfId="3" applyFill="1" applyAlignment="1">
      <alignment horizontal="left" wrapText="1"/>
    </xf>
    <xf numFmtId="0" fontId="23" fillId="0" borderId="0" xfId="3" applyAlignment="1">
      <alignment horizontal="left" wrapText="1"/>
    </xf>
    <xf numFmtId="0" fontId="1" fillId="0" borderId="0" xfId="6" applyAlignment="1">
      <alignment wrapText="1"/>
    </xf>
    <xf numFmtId="49" fontId="2" fillId="3" borderId="2" xfId="1" applyNumberFormat="1" applyFont="1" applyFill="1" applyBorder="1" applyAlignment="1">
      <alignment horizontal="center" wrapText="1"/>
    </xf>
    <xf numFmtId="49" fontId="19" fillId="0" borderId="2" xfId="1" applyNumberFormat="1" applyFont="1" applyBorder="1" applyAlignment="1">
      <alignment horizontal="center"/>
    </xf>
    <xf numFmtId="49" fontId="12" fillId="0" borderId="1" xfId="1" applyNumberFormat="1" applyFont="1" applyBorder="1" applyAlignment="1">
      <alignment horizontal="center" vertical="top"/>
    </xf>
    <xf numFmtId="0" fontId="2" fillId="0" borderId="2" xfId="1" applyFont="1" applyBorder="1" applyAlignment="1">
      <alignment horizontal="center" wrapText="1"/>
    </xf>
    <xf numFmtId="49" fontId="21" fillId="0" borderId="0" xfId="1" applyNumberFormat="1" applyFont="1" applyAlignment="1">
      <alignment horizontal="center" vertical="top"/>
    </xf>
    <xf numFmtId="49" fontId="16" fillId="0" borderId="0" xfId="1" applyNumberFormat="1" applyFont="1" applyAlignment="1">
      <alignment horizontal="left" vertical="top"/>
    </xf>
    <xf numFmtId="49" fontId="16" fillId="0" borderId="0" xfId="1" applyNumberFormat="1" applyFont="1" applyAlignment="1">
      <alignment vertical="top" wrapText="1"/>
    </xf>
    <xf numFmtId="49" fontId="16" fillId="0" borderId="0" xfId="1" applyNumberFormat="1" applyFont="1" applyAlignment="1">
      <alignment horizontal="left" vertical="top" wrapText="1"/>
    </xf>
    <xf numFmtId="0" fontId="17" fillId="0" borderId="2" xfId="1" applyFont="1" applyBorder="1" applyAlignment="1">
      <alignment horizontal="left" wrapText="1"/>
    </xf>
    <xf numFmtId="0" fontId="17" fillId="0" borderId="0" xfId="1" applyFont="1" applyAlignment="1">
      <alignment horizontal="left" wrapText="1"/>
    </xf>
    <xf numFmtId="49" fontId="49" fillId="0" borderId="3" xfId="1" applyNumberFormat="1" applyFont="1" applyBorder="1" applyAlignment="1">
      <alignment horizontal="center" vertical="center" wrapText="1"/>
    </xf>
    <xf numFmtId="49" fontId="49" fillId="0" borderId="6" xfId="1" applyNumberFormat="1" applyFont="1" applyBorder="1" applyAlignment="1">
      <alignment horizontal="center" vertical="center" wrapText="1"/>
    </xf>
    <xf numFmtId="49" fontId="49" fillId="0" borderId="8" xfId="1" applyNumberFormat="1" applyFont="1" applyBorder="1" applyAlignment="1">
      <alignment horizontal="center" vertical="center" wrapText="1"/>
    </xf>
    <xf numFmtId="0" fontId="50" fillId="0" borderId="3" xfId="1" applyFont="1" applyBorder="1" applyAlignment="1">
      <alignment horizontal="left" vertical="center" wrapText="1"/>
    </xf>
    <xf numFmtId="0" fontId="16" fillId="0" borderId="6" xfId="1" applyFont="1" applyBorder="1" applyAlignment="1">
      <alignment horizontal="left" vertical="top" wrapText="1"/>
    </xf>
    <xf numFmtId="0" fontId="16" fillId="0" borderId="7" xfId="1" applyFont="1" applyBorder="1" applyAlignment="1">
      <alignment horizontal="left" vertical="top" wrapText="1"/>
    </xf>
    <xf numFmtId="0" fontId="16" fillId="0" borderId="8" xfId="1" applyFont="1" applyBorder="1" applyAlignment="1">
      <alignment horizontal="left" vertical="top" wrapText="1"/>
    </xf>
    <xf numFmtId="49" fontId="49" fillId="0" borderId="4" xfId="1" applyNumberFormat="1" applyFont="1" applyBorder="1" applyAlignment="1">
      <alignment horizontal="center" vertical="center" wrapText="1"/>
    </xf>
    <xf numFmtId="49" fontId="49" fillId="0" borderId="9" xfId="1" applyNumberFormat="1" applyFont="1" applyBorder="1" applyAlignment="1">
      <alignment horizontal="center" vertical="center" wrapText="1"/>
    </xf>
    <xf numFmtId="49" fontId="49" fillId="0" borderId="3" xfId="1" applyNumberFormat="1" applyFont="1" applyBorder="1" applyAlignment="1">
      <alignment horizontal="center" vertical="center"/>
    </xf>
    <xf numFmtId="0" fontId="49" fillId="0" borderId="3" xfId="1" applyFont="1" applyBorder="1" applyAlignment="1">
      <alignment horizontal="left" vertical="center" wrapText="1"/>
    </xf>
    <xf numFmtId="49" fontId="21" fillId="0" borderId="6" xfId="1" applyNumberFormat="1" applyFont="1" applyBorder="1" applyAlignment="1">
      <alignment horizontal="left" vertical="top" wrapText="1"/>
    </xf>
    <xf numFmtId="49" fontId="21" fillId="0" borderId="7" xfId="1" applyNumberFormat="1" applyFont="1" applyBorder="1" applyAlignment="1">
      <alignment horizontal="left" vertical="top" wrapText="1"/>
    </xf>
    <xf numFmtId="49" fontId="21" fillId="0" borderId="8" xfId="1" applyNumberFormat="1" applyFont="1" applyBorder="1" applyAlignment="1">
      <alignment horizontal="left" vertical="top" wrapText="1"/>
    </xf>
    <xf numFmtId="49" fontId="16" fillId="0" borderId="6" xfId="1" applyNumberFormat="1" applyFont="1" applyBorder="1" applyAlignment="1">
      <alignment horizontal="left" vertical="top" wrapText="1"/>
    </xf>
    <xf numFmtId="49" fontId="16" fillId="0" borderId="7" xfId="1" applyNumberFormat="1" applyFont="1" applyBorder="1" applyAlignment="1">
      <alignment horizontal="left" vertical="top" wrapText="1"/>
    </xf>
    <xf numFmtId="49" fontId="16" fillId="0" borderId="8" xfId="1" applyNumberFormat="1" applyFont="1" applyBorder="1" applyAlignment="1">
      <alignment horizontal="left" vertical="top" wrapText="1"/>
    </xf>
    <xf numFmtId="49" fontId="6" fillId="0" borderId="0" xfId="1" applyNumberFormat="1" applyFont="1" applyAlignment="1">
      <alignment horizontal="center"/>
    </xf>
    <xf numFmtId="49" fontId="12" fillId="0" borderId="0" xfId="1" applyNumberFormat="1" applyFont="1" applyAlignment="1">
      <alignment horizontal="center" vertical="center"/>
    </xf>
    <xf numFmtId="49" fontId="51" fillId="0" borderId="0" xfId="1" applyNumberFormat="1" applyFont="1" applyAlignment="1">
      <alignment horizontal="center"/>
    </xf>
    <xf numFmtId="174" fontId="48" fillId="0" borderId="3" xfId="6" applyNumberFormat="1" applyFont="1" applyBorder="1" applyAlignment="1">
      <alignment horizontal="center" vertical="center" wrapText="1"/>
    </xf>
  </cellXfs>
  <cellStyles count="9">
    <cellStyle name="Normal" xfId="2" xr:uid="{E8C9D76F-47A6-4339-B49C-4D8880B498B6}"/>
    <cellStyle name="Обычный" xfId="0" builtinId="0"/>
    <cellStyle name="Обычный 2" xfId="1" xr:uid="{E613E451-78B1-438F-9AB8-04938314BE55}"/>
    <cellStyle name="Обычный 2 2" xfId="3" xr:uid="{63730106-490D-41CC-B0D4-E88CCF0C8CB4}"/>
    <cellStyle name="Обычный 2 2 2 2" xfId="4" xr:uid="{586EDC3F-FBEF-4F0B-96C7-C6823DF5A5D1}"/>
    <cellStyle name="Обычный 3" xfId="6" xr:uid="{FC5CB67D-5733-4284-A91B-A380D1BB8AF5}"/>
    <cellStyle name="Обычный 7" xfId="7" xr:uid="{31BFD278-F9C2-43B5-AE94-BAFB842B0523}"/>
    <cellStyle name="СводРасч" xfId="5" xr:uid="{85444576-17BC-422B-B36D-72171D8DE88A}"/>
    <cellStyle name="Финансовый 2 2" xfId="8" xr:uid="{69D7BFD7-3DCA-4E0A-806F-BA7538DCF4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738C5-273E-47A2-ADC3-7CCB322AE1BD}">
  <dimension ref="A1:M55"/>
  <sheetViews>
    <sheetView zoomScale="70" zoomScaleNormal="70" workbookViewId="0">
      <selection activeCell="C22" sqref="C22"/>
    </sheetView>
  </sheetViews>
  <sheetFormatPr defaultColWidth="8.85546875" defaultRowHeight="14.25" x14ac:dyDescent="0.2"/>
  <cols>
    <col min="1" max="1" width="5.5703125" style="89" bestFit="1" customWidth="1"/>
    <col min="2" max="2" width="36.7109375" style="89" bestFit="1" customWidth="1"/>
    <col min="3" max="3" width="49.7109375" style="89" customWidth="1"/>
    <col min="4" max="4" width="14.28515625" style="89" customWidth="1"/>
    <col min="5" max="5" width="24.7109375" style="89" customWidth="1"/>
    <col min="6" max="13" width="15.85546875" style="89" customWidth="1"/>
    <col min="14" max="16384" width="8.85546875" style="89"/>
  </cols>
  <sheetData>
    <row r="1" spans="1:13" ht="15.75" x14ac:dyDescent="0.2">
      <c r="A1" s="88"/>
      <c r="B1" s="88"/>
      <c r="C1" s="88"/>
      <c r="E1" s="212" t="s">
        <v>91</v>
      </c>
      <c r="F1" s="219" t="s">
        <v>92</v>
      </c>
      <c r="G1" s="220"/>
      <c r="H1" s="223" t="s">
        <v>93</v>
      </c>
      <c r="I1" s="224"/>
      <c r="J1" s="224"/>
      <c r="K1" s="225"/>
      <c r="L1" s="212" t="s">
        <v>94</v>
      </c>
      <c r="M1" s="212" t="s">
        <v>95</v>
      </c>
    </row>
    <row r="2" spans="1:13" ht="45" x14ac:dyDescent="0.2">
      <c r="A2" s="90"/>
      <c r="B2" s="90" t="s">
        <v>46</v>
      </c>
      <c r="C2" s="91" t="s">
        <v>96</v>
      </c>
      <c r="E2" s="213"/>
      <c r="F2" s="221"/>
      <c r="G2" s="222"/>
      <c r="H2" s="92" t="s">
        <v>97</v>
      </c>
      <c r="I2" s="92" t="s">
        <v>98</v>
      </c>
      <c r="J2" s="92" t="s">
        <v>99</v>
      </c>
      <c r="K2" s="92" t="s">
        <v>100</v>
      </c>
      <c r="L2" s="213"/>
      <c r="M2" s="213"/>
    </row>
    <row r="3" spans="1:13" ht="15" x14ac:dyDescent="0.25">
      <c r="A3" s="93"/>
      <c r="B3" s="93"/>
      <c r="C3" s="93"/>
      <c r="E3" s="94">
        <v>1</v>
      </c>
      <c r="F3" s="232">
        <v>2</v>
      </c>
      <c r="G3" s="233"/>
      <c r="H3" s="94">
        <v>3</v>
      </c>
      <c r="I3" s="94">
        <v>4</v>
      </c>
      <c r="J3" s="94">
        <v>5</v>
      </c>
      <c r="K3" s="94">
        <v>6</v>
      </c>
      <c r="L3" s="94">
        <v>7</v>
      </c>
      <c r="M3" s="94">
        <v>8</v>
      </c>
    </row>
    <row r="4" spans="1:13" ht="15" x14ac:dyDescent="0.2">
      <c r="A4" s="90"/>
      <c r="B4" s="90"/>
      <c r="C4" s="90"/>
      <c r="E4" s="95" t="s">
        <v>101</v>
      </c>
      <c r="F4" s="216" t="s">
        <v>102</v>
      </c>
      <c r="G4" s="218"/>
      <c r="H4" s="96"/>
      <c r="I4" s="96"/>
      <c r="J4" s="96"/>
      <c r="K4" s="96"/>
      <c r="L4" s="96"/>
      <c r="M4" s="96"/>
    </row>
    <row r="5" spans="1:13" ht="15" x14ac:dyDescent="0.2">
      <c r="A5" s="90"/>
      <c r="B5" s="90"/>
      <c r="C5" s="90"/>
      <c r="E5" s="97" t="s">
        <v>103</v>
      </c>
      <c r="F5" s="227" t="s">
        <v>104</v>
      </c>
      <c r="G5" s="228"/>
      <c r="H5" s="98">
        <v>0</v>
      </c>
      <c r="I5" s="99">
        <f>C21</f>
        <v>1296.2800000000002</v>
      </c>
      <c r="J5" s="99">
        <f>C22</f>
        <v>325.74</v>
      </c>
      <c r="K5" s="98">
        <f>C23</f>
        <v>16.7</v>
      </c>
      <c r="L5" s="100">
        <f>SUM(H5:K5)</f>
        <v>1638.7200000000003</v>
      </c>
      <c r="M5" s="101" t="s">
        <v>105</v>
      </c>
    </row>
    <row r="6" spans="1:13" ht="25.5" x14ac:dyDescent="0.2">
      <c r="A6" s="90"/>
      <c r="B6" s="102" t="s">
        <v>106</v>
      </c>
      <c r="C6" s="103">
        <f>C26</f>
        <v>2456.4877162796029</v>
      </c>
      <c r="E6" s="97" t="s">
        <v>107</v>
      </c>
      <c r="F6" s="227" t="s">
        <v>108</v>
      </c>
      <c r="G6" s="228"/>
      <c r="H6" s="99">
        <f>H5*1.2</f>
        <v>0</v>
      </c>
      <c r="I6" s="99">
        <f>I5*1.2</f>
        <v>1555.5360000000003</v>
      </c>
      <c r="J6" s="99">
        <f>J5*1.2</f>
        <v>390.88799999999998</v>
      </c>
      <c r="K6" s="99">
        <f>K5*1.2</f>
        <v>20.04</v>
      </c>
      <c r="L6" s="104">
        <f>SUM(H6:K6)</f>
        <v>1966.4640000000002</v>
      </c>
      <c r="M6" s="101" t="s">
        <v>105</v>
      </c>
    </row>
    <row r="7" spans="1:13" ht="15" x14ac:dyDescent="0.2">
      <c r="A7" s="90"/>
      <c r="B7" s="90"/>
      <c r="C7" s="90"/>
      <c r="E7" s="206" t="s">
        <v>384</v>
      </c>
      <c r="F7" s="216" t="s">
        <v>109</v>
      </c>
      <c r="G7" s="217"/>
      <c r="H7" s="217"/>
      <c r="I7" s="218"/>
      <c r="J7" s="96"/>
      <c r="K7" s="96"/>
      <c r="L7" s="96"/>
      <c r="M7" s="105"/>
    </row>
    <row r="8" spans="1:13" ht="15" x14ac:dyDescent="0.2">
      <c r="A8" s="93"/>
      <c r="B8" s="93"/>
      <c r="C8" s="93"/>
      <c r="E8" s="97" t="s">
        <v>107</v>
      </c>
      <c r="F8" s="227" t="s">
        <v>110</v>
      </c>
      <c r="G8" s="228"/>
      <c r="H8" s="99">
        <v>0</v>
      </c>
      <c r="I8" s="99"/>
      <c r="J8" s="99">
        <v>325.74</v>
      </c>
      <c r="K8" s="99"/>
      <c r="L8" s="106">
        <f>SUM(H8:K8)</f>
        <v>325.74</v>
      </c>
      <c r="M8" s="101" t="s">
        <v>105</v>
      </c>
    </row>
    <row r="9" spans="1:13" ht="15" x14ac:dyDescent="0.2">
      <c r="A9" s="90"/>
      <c r="B9" s="90"/>
      <c r="C9" s="90"/>
      <c r="E9" s="97" t="s">
        <v>385</v>
      </c>
      <c r="F9" s="227" t="s">
        <v>111</v>
      </c>
      <c r="G9" s="228"/>
      <c r="H9" s="99"/>
      <c r="I9" s="99"/>
      <c r="J9" s="99"/>
      <c r="K9" s="99"/>
      <c r="L9" s="106">
        <f>SUM(H9:K9)</f>
        <v>0</v>
      </c>
      <c r="M9" s="101" t="s">
        <v>105</v>
      </c>
    </row>
    <row r="10" spans="1:13" ht="15" x14ac:dyDescent="0.2">
      <c r="A10" s="90"/>
      <c r="B10" s="107" t="s">
        <v>112</v>
      </c>
      <c r="C10" s="90"/>
      <c r="E10" s="97" t="s">
        <v>386</v>
      </c>
      <c r="F10" s="227" t="s">
        <v>113</v>
      </c>
      <c r="G10" s="228"/>
      <c r="H10" s="99"/>
      <c r="I10" s="99"/>
      <c r="J10" s="99"/>
      <c r="K10" s="99"/>
      <c r="L10" s="106">
        <f t="shared" ref="L10:L11" si="0">SUM(H10:K10)</f>
        <v>0</v>
      </c>
      <c r="M10" s="101" t="s">
        <v>105</v>
      </c>
    </row>
    <row r="11" spans="1:13" ht="15" x14ac:dyDescent="0.2">
      <c r="A11" s="90"/>
      <c r="B11" s="90"/>
      <c r="C11" s="90"/>
      <c r="E11" s="97" t="s">
        <v>387</v>
      </c>
      <c r="F11" s="227" t="s">
        <v>114</v>
      </c>
      <c r="G11" s="228"/>
      <c r="H11" s="99"/>
      <c r="I11" s="99"/>
      <c r="J11" s="99"/>
      <c r="K11" s="99"/>
      <c r="L11" s="106">
        <f t="shared" si="0"/>
        <v>0</v>
      </c>
      <c r="M11" s="101" t="s">
        <v>105</v>
      </c>
    </row>
    <row r="12" spans="1:13" ht="15.75" x14ac:dyDescent="0.2">
      <c r="A12" s="108"/>
      <c r="B12" s="229" t="s">
        <v>115</v>
      </c>
      <c r="C12" s="229"/>
      <c r="E12" s="97" t="s">
        <v>388</v>
      </c>
      <c r="F12" s="227" t="s">
        <v>116</v>
      </c>
      <c r="G12" s="228"/>
      <c r="H12" s="99">
        <v>0</v>
      </c>
      <c r="I12" s="99">
        <f>I5-I8</f>
        <v>1296.2800000000002</v>
      </c>
      <c r="J12" s="99">
        <v>0</v>
      </c>
      <c r="K12" s="99">
        <v>16.7</v>
      </c>
      <c r="L12" s="106">
        <f>SUM(H12:K12)</f>
        <v>1312.9800000000002</v>
      </c>
      <c r="M12" s="101" t="s">
        <v>105</v>
      </c>
    </row>
    <row r="13" spans="1:13" ht="15" x14ac:dyDescent="0.2">
      <c r="A13" s="90"/>
      <c r="B13" s="90"/>
      <c r="C13" s="90"/>
      <c r="E13" s="97" t="s">
        <v>389</v>
      </c>
      <c r="F13" s="230" t="s">
        <v>117</v>
      </c>
      <c r="G13" s="231"/>
      <c r="H13" s="109">
        <f>SUM(H8:H12)</f>
        <v>0</v>
      </c>
      <c r="I13" s="109">
        <f>SUM(I8:I12)</f>
        <v>1296.2800000000002</v>
      </c>
      <c r="J13" s="109">
        <f>SUM(J8:J12)</f>
        <v>325.74</v>
      </c>
      <c r="K13" s="109">
        <f>SUM(K8:K12)</f>
        <v>16.7</v>
      </c>
      <c r="L13" s="109">
        <f>SUM(L8:L12)</f>
        <v>1638.7200000000003</v>
      </c>
      <c r="M13" s="101" t="s">
        <v>105</v>
      </c>
    </row>
    <row r="14" spans="1:13" ht="86.45" customHeight="1" x14ac:dyDescent="0.2">
      <c r="A14" s="90"/>
      <c r="B14" s="226" t="s">
        <v>133</v>
      </c>
      <c r="C14" s="226"/>
      <c r="E14" s="206" t="s">
        <v>390</v>
      </c>
      <c r="F14" s="216" t="s">
        <v>118</v>
      </c>
      <c r="G14" s="217"/>
      <c r="H14" s="217"/>
      <c r="I14" s="217"/>
      <c r="J14" s="218"/>
      <c r="K14" s="96"/>
      <c r="L14" s="96"/>
      <c r="M14" s="105"/>
    </row>
    <row r="15" spans="1:13" ht="15" x14ac:dyDescent="0.2">
      <c r="A15" s="93"/>
      <c r="B15" s="214" t="s">
        <v>10</v>
      </c>
      <c r="C15" s="214"/>
      <c r="E15" s="97" t="s">
        <v>391</v>
      </c>
      <c r="F15" s="207" t="s">
        <v>110</v>
      </c>
      <c r="G15" s="207"/>
      <c r="H15" s="99">
        <f>H8*$M$15/100</f>
        <v>0</v>
      </c>
      <c r="I15" s="99">
        <f t="shared" ref="I15:K15" si="1">I8*$M$15/100</f>
        <v>0</v>
      </c>
      <c r="J15" s="99">
        <f>J8*$M$15/100</f>
        <v>351.14771999999999</v>
      </c>
      <c r="K15" s="99">
        <f t="shared" si="1"/>
        <v>0</v>
      </c>
      <c r="L15" s="99">
        <f>L8*$M$15/100</f>
        <v>351.14771999999999</v>
      </c>
      <c r="M15" s="110">
        <v>107.8</v>
      </c>
    </row>
    <row r="16" spans="1:13" ht="15" x14ac:dyDescent="0.2">
      <c r="A16" s="90"/>
      <c r="B16" s="90"/>
      <c r="C16" s="90"/>
      <c r="E16" s="97" t="s">
        <v>392</v>
      </c>
      <c r="F16" s="207" t="s">
        <v>111</v>
      </c>
      <c r="G16" s="207"/>
      <c r="H16" s="99">
        <f>H9*$M$15/100*$M$16/100</f>
        <v>0</v>
      </c>
      <c r="I16" s="99">
        <f t="shared" ref="I16:L16" si="2">I9*$M$15/100*$M$16/100</f>
        <v>0</v>
      </c>
      <c r="J16" s="99">
        <f t="shared" si="2"/>
        <v>0</v>
      </c>
      <c r="K16" s="99">
        <f t="shared" si="2"/>
        <v>0</v>
      </c>
      <c r="L16" s="99">
        <f t="shared" si="2"/>
        <v>0</v>
      </c>
      <c r="M16" s="110">
        <v>105.3</v>
      </c>
    </row>
    <row r="17" spans="1:13" ht="15.75" x14ac:dyDescent="0.2">
      <c r="A17" s="90"/>
      <c r="B17" s="90"/>
      <c r="C17" s="90"/>
      <c r="D17" s="111"/>
      <c r="E17" s="97" t="s">
        <v>393</v>
      </c>
      <c r="F17" s="207" t="s">
        <v>113</v>
      </c>
      <c r="G17" s="207"/>
      <c r="H17" s="99">
        <f>H10*$M$15/100*$M$16/100*$M$17/100</f>
        <v>0</v>
      </c>
      <c r="I17" s="99">
        <f t="shared" ref="I17:L17" si="3">I10*$M$15/100*$M$16/100*$M$17/100</f>
        <v>0</v>
      </c>
      <c r="J17" s="99">
        <f t="shared" si="3"/>
        <v>0</v>
      </c>
      <c r="K17" s="99">
        <f t="shared" si="3"/>
        <v>0</v>
      </c>
      <c r="L17" s="99">
        <f t="shared" si="3"/>
        <v>0</v>
      </c>
      <c r="M17" s="110">
        <v>104.4</v>
      </c>
    </row>
    <row r="18" spans="1:13" ht="28.5" x14ac:dyDescent="0.2">
      <c r="A18" s="112" t="s">
        <v>51</v>
      </c>
      <c r="B18" s="113" t="s">
        <v>121</v>
      </c>
      <c r="C18" s="114" t="s">
        <v>122</v>
      </c>
      <c r="D18" s="111"/>
      <c r="E18" s="97" t="s">
        <v>394</v>
      </c>
      <c r="F18" s="215" t="s">
        <v>114</v>
      </c>
      <c r="G18" s="215"/>
      <c r="H18" s="99">
        <f>H11*$M$15/100*$M$16/100*$M$17/100*$M$18/100</f>
        <v>0</v>
      </c>
      <c r="I18" s="99">
        <f t="shared" ref="I18:L18" si="4">I11*$M$15/100*$M$16/100*$M$17/100*$M$18/100</f>
        <v>0</v>
      </c>
      <c r="J18" s="99">
        <f t="shared" si="4"/>
        <v>0</v>
      </c>
      <c r="K18" s="99">
        <f t="shared" si="4"/>
        <v>0</v>
      </c>
      <c r="L18" s="99">
        <f t="shared" si="4"/>
        <v>0</v>
      </c>
      <c r="M18" s="110">
        <v>104.4</v>
      </c>
    </row>
    <row r="19" spans="1:13" ht="15.75" x14ac:dyDescent="0.2">
      <c r="A19" s="112">
        <v>1</v>
      </c>
      <c r="B19" s="113">
        <v>2</v>
      </c>
      <c r="C19" s="115">
        <v>3</v>
      </c>
      <c r="D19" s="111"/>
      <c r="E19" s="97" t="s">
        <v>395</v>
      </c>
      <c r="F19" s="207" t="s">
        <v>116</v>
      </c>
      <c r="G19" s="207"/>
      <c r="H19" s="99">
        <f>H12*$M$15/100*$M$16/100*$M$17/100*$M$18/100*$M$19/100</f>
        <v>0</v>
      </c>
      <c r="I19" s="99">
        <f t="shared" ref="I19:L19" si="5">I12*$M$15/100*$M$16/100*$M$17/100*$M$18/100*$M$19/100</f>
        <v>1674.354634166174</v>
      </c>
      <c r="J19" s="99">
        <f t="shared" si="5"/>
        <v>0</v>
      </c>
      <c r="K19" s="99">
        <f t="shared" si="5"/>
        <v>21.570742733495152</v>
      </c>
      <c r="L19" s="99">
        <f t="shared" si="5"/>
        <v>1695.9253768996693</v>
      </c>
      <c r="M19" s="110">
        <v>104.4</v>
      </c>
    </row>
    <row r="20" spans="1:13" ht="15" x14ac:dyDescent="0.2">
      <c r="A20" s="116">
        <v>1</v>
      </c>
      <c r="B20" s="117" t="s">
        <v>123</v>
      </c>
      <c r="C20" s="118">
        <f>'ССРСС по Методике 2020 (РИМ)'!H38</f>
        <v>1638.72</v>
      </c>
      <c r="D20" s="119"/>
      <c r="E20" s="97" t="s">
        <v>396</v>
      </c>
      <c r="F20" s="208" t="s">
        <v>117</v>
      </c>
      <c r="G20" s="208"/>
      <c r="H20" s="109">
        <f>SUM(H15:H19)</f>
        <v>0</v>
      </c>
      <c r="I20" s="109">
        <f t="shared" ref="I20:K20" si="6">SUM(I15:I19)</f>
        <v>1674.354634166174</v>
      </c>
      <c r="J20" s="109">
        <f t="shared" si="6"/>
        <v>351.14771999999999</v>
      </c>
      <c r="K20" s="109">
        <f t="shared" si="6"/>
        <v>21.570742733495152</v>
      </c>
      <c r="L20" s="109">
        <f>SUM(L15:L19)</f>
        <v>2047.0730968996693</v>
      </c>
      <c r="M20" s="120"/>
    </row>
    <row r="21" spans="1:13" ht="15" x14ac:dyDescent="0.2">
      <c r="A21" s="116">
        <v>1.1000000000000001</v>
      </c>
      <c r="B21" s="117" t="s">
        <v>124</v>
      </c>
      <c r="C21" s="118">
        <f>'ССРСС по Методике 2020 (РИМ)'!D38+'ССРСС по Методике 2020 (РИМ)'!E38</f>
        <v>1296.2800000000002</v>
      </c>
      <c r="D21" s="121"/>
      <c r="E21" s="206" t="s">
        <v>397</v>
      </c>
      <c r="F21" s="216" t="s">
        <v>125</v>
      </c>
      <c r="G21" s="217"/>
      <c r="H21" s="217"/>
      <c r="I21" s="217"/>
      <c r="J21" s="218"/>
      <c r="K21" s="99"/>
      <c r="L21" s="99"/>
      <c r="M21" s="120"/>
    </row>
    <row r="22" spans="1:13" ht="15" x14ac:dyDescent="0.2">
      <c r="A22" s="116">
        <v>1.2</v>
      </c>
      <c r="B22" s="117" t="s">
        <v>126</v>
      </c>
      <c r="C22" s="118">
        <f>'ССРСС по Методике 2020 (РИМ)'!F38</f>
        <v>325.74</v>
      </c>
      <c r="D22" s="121"/>
      <c r="E22" s="97" t="s">
        <v>398</v>
      </c>
      <c r="F22" s="207" t="s">
        <v>110</v>
      </c>
      <c r="G22" s="207"/>
      <c r="H22" s="99">
        <f>H8*$M$22/100*1.2</f>
        <v>0</v>
      </c>
      <c r="I22" s="99">
        <f t="shared" ref="I22:K22" si="7">I8*$M$22/100*1.2</f>
        <v>0</v>
      </c>
      <c r="J22" s="99">
        <f>J8*$M$22/100*1.2</f>
        <v>421.37726399999997</v>
      </c>
      <c r="K22" s="99">
        <f t="shared" si="7"/>
        <v>0</v>
      </c>
      <c r="L22" s="99">
        <f>SUM(H22:K22)</f>
        <v>421.37726399999997</v>
      </c>
      <c r="M22" s="110">
        <v>107.8</v>
      </c>
    </row>
    <row r="23" spans="1:13" ht="15" x14ac:dyDescent="0.2">
      <c r="A23" s="116">
        <v>1.3</v>
      </c>
      <c r="B23" s="117" t="s">
        <v>127</v>
      </c>
      <c r="C23" s="118">
        <f>'ССРСС по Методике 2020 (РИМ)'!G38</f>
        <v>16.7</v>
      </c>
      <c r="D23" s="121"/>
      <c r="E23" s="97" t="s">
        <v>399</v>
      </c>
      <c r="F23" s="207" t="s">
        <v>111</v>
      </c>
      <c r="G23" s="207"/>
      <c r="H23" s="99">
        <f>H9*$M$22/100*$M$23/100*1.2</f>
        <v>0</v>
      </c>
      <c r="I23" s="99">
        <f t="shared" ref="I23:K23" si="8">I9*$M$22/100*$M$23/100*1.2</f>
        <v>0</v>
      </c>
      <c r="J23" s="99">
        <f t="shared" si="8"/>
        <v>0</v>
      </c>
      <c r="K23" s="99">
        <f t="shared" si="8"/>
        <v>0</v>
      </c>
      <c r="L23" s="99">
        <f t="shared" ref="L23:L26" si="9">SUM(H23:K23)</f>
        <v>0</v>
      </c>
      <c r="M23" s="110">
        <v>105.3</v>
      </c>
    </row>
    <row r="24" spans="1:13" ht="15" x14ac:dyDescent="0.2">
      <c r="A24" s="116">
        <v>2</v>
      </c>
      <c r="B24" s="117" t="s">
        <v>128</v>
      </c>
      <c r="C24" s="118">
        <f>'ССРСС по Методике 2020 (РИМ)'!H43</f>
        <v>1966.47</v>
      </c>
      <c r="E24" s="97" t="s">
        <v>400</v>
      </c>
      <c r="F24" s="207" t="s">
        <v>113</v>
      </c>
      <c r="G24" s="207"/>
      <c r="H24" s="99">
        <f>H10*$M$22/100*$M$23/100*$M$24/100*1.2</f>
        <v>0</v>
      </c>
      <c r="I24" s="99">
        <f t="shared" ref="I24:K24" si="10">I10*$M$22/100*$M$23/100*$M$24/100*1.2</f>
        <v>0</v>
      </c>
      <c r="J24" s="99">
        <f t="shared" si="10"/>
        <v>0</v>
      </c>
      <c r="K24" s="99">
        <f t="shared" si="10"/>
        <v>0</v>
      </c>
      <c r="L24" s="99">
        <f t="shared" si="9"/>
        <v>0</v>
      </c>
      <c r="M24" s="110">
        <v>104.4</v>
      </c>
    </row>
    <row r="25" spans="1:13" ht="15" x14ac:dyDescent="0.2">
      <c r="A25" s="116">
        <v>2.1</v>
      </c>
      <c r="B25" s="117" t="s">
        <v>129</v>
      </c>
      <c r="C25" s="118">
        <f>'ССРСС по Методике 2020 (РИМ)'!H42</f>
        <v>327.75</v>
      </c>
      <c r="E25" s="97" t="s">
        <v>401</v>
      </c>
      <c r="F25" s="207" t="s">
        <v>114</v>
      </c>
      <c r="G25" s="207"/>
      <c r="H25" s="99">
        <f>H11*$M$22/100*$M$23/100*$M$24/100*$M$25/100*1.2</f>
        <v>0</v>
      </c>
      <c r="I25" s="99">
        <f t="shared" ref="I25:K25" si="11">I11*$M$22/100*$M$23/100*$M$24/100*$M$25/100*1.2</f>
        <v>0</v>
      </c>
      <c r="J25" s="99">
        <f t="shared" si="11"/>
        <v>0</v>
      </c>
      <c r="K25" s="99">
        <f t="shared" si="11"/>
        <v>0</v>
      </c>
      <c r="L25" s="99">
        <f t="shared" si="9"/>
        <v>0</v>
      </c>
      <c r="M25" s="110">
        <v>104.4</v>
      </c>
    </row>
    <row r="26" spans="1:13" ht="24" x14ac:dyDescent="0.25">
      <c r="A26" s="126">
        <v>3</v>
      </c>
      <c r="B26" s="127" t="s">
        <v>134</v>
      </c>
      <c r="C26" s="118">
        <f>L30</f>
        <v>2456.4877162796029</v>
      </c>
      <c r="D26" s="204">
        <f>C26/1.2</f>
        <v>2047.0730968996691</v>
      </c>
      <c r="E26" s="97" t="s">
        <v>402</v>
      </c>
      <c r="F26" s="207" t="s">
        <v>116</v>
      </c>
      <c r="G26" s="207"/>
      <c r="H26" s="99">
        <f>H12*$M$22/100*$M$23/100*$M$24/100*$M$25/100*$M$26/100*1.2</f>
        <v>0</v>
      </c>
      <c r="I26" s="99">
        <f t="shared" ref="I26:K26" si="12">I12*$M$22/100*$M$23/100*$M$24/100*$M$25/100*$M$26/100*1.2</f>
        <v>2009.2255609994088</v>
      </c>
      <c r="J26" s="99">
        <f t="shared" si="12"/>
        <v>0</v>
      </c>
      <c r="K26" s="99">
        <f t="shared" si="12"/>
        <v>25.884891280194182</v>
      </c>
      <c r="L26" s="99">
        <f t="shared" si="9"/>
        <v>2035.1104522796029</v>
      </c>
      <c r="M26" s="110">
        <v>104.4</v>
      </c>
    </row>
    <row r="27" spans="1:13" ht="15" x14ac:dyDescent="0.2">
      <c r="A27" s="90"/>
      <c r="C27" s="90"/>
      <c r="E27" s="97" t="s">
        <v>403</v>
      </c>
      <c r="F27" s="208" t="s">
        <v>117</v>
      </c>
      <c r="G27" s="208"/>
      <c r="H27" s="109">
        <f>SUM(H22:H26)</f>
        <v>0</v>
      </c>
      <c r="I27" s="109">
        <f t="shared" ref="I27:K27" si="13">SUM(I22:I26)</f>
        <v>2009.2255609994088</v>
      </c>
      <c r="J27" s="109">
        <f t="shared" si="13"/>
        <v>421.37726399999997</v>
      </c>
      <c r="K27" s="109">
        <f t="shared" si="13"/>
        <v>25.884891280194182</v>
      </c>
      <c r="L27" s="109">
        <f>SUM(L22:L26)</f>
        <v>2456.4877162796029</v>
      </c>
      <c r="M27" s="120"/>
    </row>
    <row r="28" spans="1:13" ht="15" customHeight="1" x14ac:dyDescent="0.2">
      <c r="E28" s="206" t="s">
        <v>404</v>
      </c>
      <c r="F28" s="211" t="s">
        <v>405</v>
      </c>
      <c r="G28" s="211"/>
      <c r="H28" s="211"/>
      <c r="I28" s="211"/>
      <c r="J28" s="211"/>
      <c r="K28" s="211"/>
      <c r="L28" s="211"/>
      <c r="M28" s="211"/>
    </row>
    <row r="29" spans="1:13" ht="25.5" customHeight="1" x14ac:dyDescent="0.2">
      <c r="A29" s="209" t="s">
        <v>130</v>
      </c>
      <c r="B29" s="209"/>
      <c r="C29" s="209"/>
      <c r="E29" s="97" t="s">
        <v>119</v>
      </c>
      <c r="F29" s="210" t="s">
        <v>131</v>
      </c>
      <c r="G29" s="210"/>
      <c r="H29" s="122">
        <f>H20</f>
        <v>0</v>
      </c>
      <c r="I29" s="122">
        <f t="shared" ref="I29" si="14">I20</f>
        <v>1674.354634166174</v>
      </c>
      <c r="J29" s="122">
        <f>J20</f>
        <v>351.14771999999999</v>
      </c>
      <c r="K29" s="122">
        <f>K20</f>
        <v>21.570742733495152</v>
      </c>
      <c r="L29" s="122">
        <f>L20</f>
        <v>2047.0730968996693</v>
      </c>
      <c r="M29" s="101" t="s">
        <v>105</v>
      </c>
    </row>
    <row r="30" spans="1:13" ht="15" x14ac:dyDescent="0.2">
      <c r="E30" s="97" t="s">
        <v>120</v>
      </c>
      <c r="F30" s="210" t="s">
        <v>132</v>
      </c>
      <c r="G30" s="210"/>
      <c r="H30" s="122">
        <f>H27</f>
        <v>0</v>
      </c>
      <c r="I30" s="122">
        <f t="shared" ref="I30:K30" si="15">I27</f>
        <v>2009.2255609994088</v>
      </c>
      <c r="J30" s="122">
        <f t="shared" si="15"/>
        <v>421.37726399999997</v>
      </c>
      <c r="K30" s="122">
        <f t="shared" si="15"/>
        <v>25.884891280194182</v>
      </c>
      <c r="L30" s="122">
        <f>SUM(H30:K30)</f>
        <v>2456.4877162796029</v>
      </c>
      <c r="M30" s="101" t="s">
        <v>105</v>
      </c>
    </row>
    <row r="32" spans="1:13" ht="15" customHeight="1" x14ac:dyDescent="0.2">
      <c r="C32" s="123"/>
    </row>
    <row r="33" spans="3:3" x14ac:dyDescent="0.2">
      <c r="C33" s="124"/>
    </row>
    <row r="36" spans="3:3" ht="15" customHeight="1" x14ac:dyDescent="0.2"/>
    <row r="37" spans="3:3" ht="15" customHeight="1" x14ac:dyDescent="0.2"/>
    <row r="38" spans="3:3" ht="14.25" customHeight="1" x14ac:dyDescent="0.2"/>
    <row r="40" spans="3:3" ht="14.25" customHeight="1" x14ac:dyDescent="0.2"/>
    <row r="42" spans="3:3" ht="14.25" customHeight="1" x14ac:dyDescent="0.2"/>
    <row r="44" spans="3:3" ht="14.2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5" ht="14.25" customHeight="1" x14ac:dyDescent="0.2"/>
  </sheetData>
  <mergeCells count="37">
    <mergeCell ref="L1:L2"/>
    <mergeCell ref="M1:M2"/>
    <mergeCell ref="B14:C14"/>
    <mergeCell ref="F14:J14"/>
    <mergeCell ref="F4:G4"/>
    <mergeCell ref="F5:G5"/>
    <mergeCell ref="F6:G6"/>
    <mergeCell ref="F7:I7"/>
    <mergeCell ref="F8:G8"/>
    <mergeCell ref="F9:G9"/>
    <mergeCell ref="F10:G10"/>
    <mergeCell ref="F11:G11"/>
    <mergeCell ref="B12:C12"/>
    <mergeCell ref="F12:G12"/>
    <mergeCell ref="F13:G13"/>
    <mergeCell ref="F3:G3"/>
    <mergeCell ref="E1:E2"/>
    <mergeCell ref="F25:G25"/>
    <mergeCell ref="B15:C15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4:G24"/>
    <mergeCell ref="F1:G2"/>
    <mergeCell ref="H1:K1"/>
    <mergeCell ref="F26:G26"/>
    <mergeCell ref="F27:G27"/>
    <mergeCell ref="A29:C29"/>
    <mergeCell ref="F29:G29"/>
    <mergeCell ref="F30:G30"/>
    <mergeCell ref="F28:M28"/>
  </mergeCells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116E-A52B-40BB-B6D9-88AB43FC4C4E}">
  <sheetPr>
    <pageSetUpPr fitToPage="1"/>
  </sheetPr>
  <dimension ref="A1:BB61"/>
  <sheetViews>
    <sheetView topLeftCell="A28" workbookViewId="0">
      <selection activeCell="B29" sqref="B29:C29"/>
    </sheetView>
  </sheetViews>
  <sheetFormatPr defaultColWidth="9.140625" defaultRowHeight="11.25" customHeight="1" x14ac:dyDescent="0.2"/>
  <cols>
    <col min="1" max="1" width="6.7109375" style="38" customWidth="1"/>
    <col min="2" max="2" width="22.28515625" style="38" customWidth="1"/>
    <col min="3" max="3" width="34.28515625" style="38" customWidth="1"/>
    <col min="4" max="8" width="19.85546875" style="38" customWidth="1"/>
    <col min="9" max="13" width="113.7109375" style="40" hidden="1" customWidth="1"/>
    <col min="14" max="19" width="136" style="41" hidden="1" customWidth="1"/>
    <col min="20" max="26" width="155.85546875" style="42" hidden="1" customWidth="1"/>
    <col min="27" max="27" width="162.5703125" style="52" hidden="1" customWidth="1"/>
    <col min="28" max="30" width="56.5703125" style="53" hidden="1" customWidth="1"/>
    <col min="31" max="32" width="54.140625" style="54" hidden="1" customWidth="1"/>
    <col min="33" max="40" width="79.42578125" style="53" hidden="1" customWidth="1"/>
    <col min="41" max="44" width="83.140625" style="54" hidden="1" customWidth="1"/>
    <col min="45" max="48" width="79.42578125" style="53" hidden="1" customWidth="1"/>
    <col min="49" max="50" width="54.140625" style="54" hidden="1" customWidth="1"/>
    <col min="51" max="54" width="79.42578125" style="53" hidden="1" customWidth="1"/>
    <col min="55" max="16384" width="9.140625" style="38"/>
  </cols>
  <sheetData>
    <row r="1" spans="1:19" x14ac:dyDescent="0.2">
      <c r="H1" s="39" t="s">
        <v>45</v>
      </c>
    </row>
    <row r="2" spans="1:19" x14ac:dyDescent="0.2">
      <c r="A2" s="43"/>
      <c r="B2" s="43"/>
      <c r="C2" s="43"/>
      <c r="D2" s="43"/>
      <c r="E2" s="43"/>
      <c r="F2" s="43"/>
      <c r="G2" s="43"/>
      <c r="H2" s="44" t="s">
        <v>1</v>
      </c>
    </row>
    <row r="3" spans="1:19" x14ac:dyDescent="0.2">
      <c r="A3" s="43"/>
      <c r="B3" s="43"/>
      <c r="C3" s="43"/>
      <c r="D3" s="43"/>
      <c r="E3" s="43"/>
      <c r="F3" s="43"/>
      <c r="G3" s="43"/>
      <c r="H3" s="39"/>
    </row>
    <row r="4" spans="1:19" x14ac:dyDescent="0.2">
      <c r="A4" s="43"/>
      <c r="B4" s="43" t="s">
        <v>46</v>
      </c>
      <c r="C4" s="236" t="s">
        <v>96</v>
      </c>
      <c r="D4" s="237"/>
      <c r="E4" s="237"/>
      <c r="F4" s="237"/>
      <c r="G4" s="237"/>
      <c r="H4" s="43"/>
      <c r="I4" s="45" t="s">
        <v>34</v>
      </c>
      <c r="J4" s="45" t="s">
        <v>3</v>
      </c>
      <c r="K4" s="45" t="s">
        <v>3</v>
      </c>
      <c r="L4" s="45" t="s">
        <v>3</v>
      </c>
      <c r="M4" s="45" t="s">
        <v>3</v>
      </c>
    </row>
    <row r="5" spans="1:19" ht="10.5" customHeight="1" x14ac:dyDescent="0.2">
      <c r="A5" s="43"/>
      <c r="B5" s="43"/>
      <c r="C5" s="238" t="s">
        <v>4</v>
      </c>
      <c r="D5" s="238"/>
      <c r="E5" s="238"/>
      <c r="F5" s="238"/>
      <c r="G5" s="238"/>
      <c r="H5" s="43"/>
    </row>
    <row r="6" spans="1:19" ht="17.25" customHeight="1" x14ac:dyDescent="0.2">
      <c r="A6" s="43"/>
      <c r="B6" s="128" t="s">
        <v>135</v>
      </c>
      <c r="C6" s="46"/>
      <c r="D6" s="46"/>
      <c r="E6" s="46"/>
      <c r="F6" s="46"/>
      <c r="G6" s="46"/>
      <c r="H6" s="43"/>
    </row>
    <row r="7" spans="1:19" ht="17.25" customHeight="1" x14ac:dyDescent="0.2">
      <c r="A7" s="43"/>
      <c r="B7" s="43"/>
      <c r="C7" s="46"/>
      <c r="D7" s="46"/>
      <c r="E7" s="46"/>
      <c r="F7" s="46"/>
      <c r="G7" s="46"/>
      <c r="H7" s="43"/>
    </row>
    <row r="8" spans="1:19" ht="17.25" customHeight="1" x14ac:dyDescent="0.2">
      <c r="A8" s="43"/>
      <c r="B8" s="47" t="s">
        <v>47</v>
      </c>
      <c r="C8" s="46"/>
      <c r="D8" s="46"/>
      <c r="E8" s="46"/>
      <c r="F8" s="46"/>
      <c r="G8" s="46"/>
      <c r="H8" s="43"/>
    </row>
    <row r="9" spans="1:19" ht="17.25" customHeight="1" x14ac:dyDescent="0.2">
      <c r="A9" s="43"/>
      <c r="B9" s="43"/>
      <c r="C9" s="239"/>
      <c r="D9" s="239"/>
      <c r="E9" s="239"/>
      <c r="F9" s="239"/>
      <c r="G9" s="239"/>
      <c r="H9" s="43"/>
    </row>
    <row r="10" spans="1:19" ht="11.25" customHeight="1" x14ac:dyDescent="0.25">
      <c r="A10" s="48"/>
      <c r="B10" s="48"/>
      <c r="C10" s="238" t="s">
        <v>7</v>
      </c>
      <c r="D10" s="238"/>
      <c r="E10" s="238"/>
      <c r="F10" s="238"/>
      <c r="G10" s="238"/>
      <c r="H10" s="48"/>
    </row>
    <row r="11" spans="1:19" ht="11.25" customHeight="1" x14ac:dyDescent="0.25">
      <c r="A11" s="48"/>
      <c r="B11" s="48"/>
      <c r="C11" s="46"/>
      <c r="D11" s="46"/>
      <c r="E11" s="46"/>
      <c r="F11" s="46"/>
      <c r="G11" s="46"/>
      <c r="H11" s="48"/>
    </row>
    <row r="12" spans="1:19" ht="18" x14ac:dyDescent="0.25">
      <c r="A12" s="48"/>
      <c r="B12" s="240" t="s">
        <v>48</v>
      </c>
      <c r="C12" s="240"/>
      <c r="D12" s="240"/>
      <c r="E12" s="240"/>
      <c r="F12" s="240"/>
      <c r="G12" s="240"/>
      <c r="H12" s="48"/>
    </row>
    <row r="13" spans="1:19" ht="11.25" customHeight="1" x14ac:dyDescent="0.25">
      <c r="A13" s="48"/>
      <c r="B13" s="48"/>
      <c r="C13" s="46"/>
      <c r="D13" s="46"/>
      <c r="E13" s="46"/>
      <c r="F13" s="46"/>
      <c r="G13" s="46"/>
      <c r="H13" s="48"/>
    </row>
    <row r="14" spans="1:19" ht="11.25" customHeight="1" x14ac:dyDescent="0.25">
      <c r="A14" s="48"/>
      <c r="B14" s="48"/>
      <c r="C14" s="46"/>
      <c r="D14" s="46"/>
      <c r="E14" s="46"/>
      <c r="F14" s="46"/>
      <c r="G14" s="46"/>
      <c r="H14" s="48"/>
    </row>
    <row r="15" spans="1:19" ht="11.25" customHeight="1" x14ac:dyDescent="0.25">
      <c r="A15" s="48"/>
      <c r="B15" s="48"/>
      <c r="C15" s="46"/>
      <c r="D15" s="46"/>
      <c r="E15" s="46"/>
      <c r="F15" s="46"/>
      <c r="G15" s="46"/>
      <c r="H15" s="48"/>
    </row>
    <row r="16" spans="1:19" ht="22.5" x14ac:dyDescent="0.2">
      <c r="A16" s="49"/>
      <c r="B16" s="234" t="s">
        <v>133</v>
      </c>
      <c r="C16" s="235"/>
      <c r="D16" s="235"/>
      <c r="E16" s="235"/>
      <c r="F16" s="235"/>
      <c r="G16" s="235"/>
      <c r="H16" s="49"/>
      <c r="N16" s="50" t="s">
        <v>49</v>
      </c>
      <c r="O16" s="50" t="s">
        <v>3</v>
      </c>
      <c r="P16" s="50" t="s">
        <v>3</v>
      </c>
      <c r="Q16" s="50" t="s">
        <v>3</v>
      </c>
      <c r="R16" s="50" t="s">
        <v>3</v>
      </c>
      <c r="S16" s="50" t="s">
        <v>3</v>
      </c>
    </row>
    <row r="17" spans="1:54" ht="13.5" customHeight="1" x14ac:dyDescent="0.2">
      <c r="A17" s="51"/>
      <c r="B17" s="243" t="s">
        <v>10</v>
      </c>
      <c r="C17" s="243"/>
      <c r="D17" s="243"/>
      <c r="E17" s="243"/>
      <c r="F17" s="243"/>
      <c r="G17" s="243"/>
      <c r="H17" s="51"/>
    </row>
    <row r="18" spans="1:54" ht="9.75" customHeight="1" x14ac:dyDescent="0.2">
      <c r="A18" s="43"/>
      <c r="B18" s="43"/>
      <c r="C18" s="43"/>
      <c r="D18" s="55"/>
      <c r="E18" s="55"/>
      <c r="F18" s="55"/>
      <c r="G18" s="56"/>
      <c r="H18" s="56"/>
    </row>
    <row r="19" spans="1:54" x14ac:dyDescent="0.2">
      <c r="A19" s="57"/>
      <c r="B19" s="244" t="s">
        <v>50</v>
      </c>
      <c r="C19" s="245"/>
      <c r="D19" s="245"/>
      <c r="E19" s="245"/>
      <c r="F19" s="245"/>
      <c r="G19" s="245"/>
      <c r="H19" s="245"/>
      <c r="T19" s="49" t="s">
        <v>50</v>
      </c>
      <c r="U19" s="49" t="s">
        <v>3</v>
      </c>
      <c r="V19" s="49" t="s">
        <v>3</v>
      </c>
      <c r="W19" s="49" t="s">
        <v>3</v>
      </c>
      <c r="X19" s="49" t="s">
        <v>3</v>
      </c>
      <c r="Y19" s="49" t="s">
        <v>3</v>
      </c>
      <c r="Z19" s="49" t="s">
        <v>3</v>
      </c>
    </row>
    <row r="20" spans="1:54" ht="9.75" customHeight="1" x14ac:dyDescent="0.2">
      <c r="A20" s="43"/>
      <c r="B20" s="43"/>
      <c r="C20" s="43"/>
      <c r="D20" s="46"/>
      <c r="E20" s="46"/>
      <c r="F20" s="46"/>
      <c r="G20" s="46"/>
      <c r="H20" s="46"/>
    </row>
    <row r="21" spans="1:54" ht="16.5" customHeight="1" x14ac:dyDescent="0.2">
      <c r="A21" s="246" t="s">
        <v>51</v>
      </c>
      <c r="B21" s="246" t="s">
        <v>12</v>
      </c>
      <c r="C21" s="246" t="s">
        <v>52</v>
      </c>
      <c r="D21" s="249" t="s">
        <v>53</v>
      </c>
      <c r="E21" s="250"/>
      <c r="F21" s="250"/>
      <c r="G21" s="250"/>
      <c r="H21" s="251"/>
      <c r="I21" s="58"/>
    </row>
    <row r="22" spans="1:54" ht="58.5" customHeight="1" x14ac:dyDescent="0.2">
      <c r="A22" s="247"/>
      <c r="B22" s="247"/>
      <c r="C22" s="247"/>
      <c r="D22" s="246" t="s">
        <v>54</v>
      </c>
      <c r="E22" s="246" t="s">
        <v>55</v>
      </c>
      <c r="F22" s="246" t="s">
        <v>56</v>
      </c>
      <c r="G22" s="246" t="s">
        <v>57</v>
      </c>
      <c r="H22" s="246" t="s">
        <v>58</v>
      </c>
      <c r="I22" s="58"/>
    </row>
    <row r="23" spans="1:54" ht="3.75" customHeight="1" x14ac:dyDescent="0.2">
      <c r="A23" s="248"/>
      <c r="B23" s="248"/>
      <c r="C23" s="248"/>
      <c r="D23" s="248"/>
      <c r="E23" s="248"/>
      <c r="F23" s="248"/>
      <c r="G23" s="248"/>
      <c r="H23" s="248"/>
      <c r="I23" s="58"/>
    </row>
    <row r="24" spans="1:54" x14ac:dyDescent="0.2">
      <c r="A24" s="59">
        <v>1</v>
      </c>
      <c r="B24" s="59">
        <v>2</v>
      </c>
      <c r="C24" s="59">
        <v>3</v>
      </c>
      <c r="D24" s="59">
        <v>4</v>
      </c>
      <c r="E24" s="59">
        <v>5</v>
      </c>
      <c r="F24" s="59">
        <v>6</v>
      </c>
      <c r="G24" s="59">
        <v>7</v>
      </c>
      <c r="H24" s="59">
        <v>8</v>
      </c>
      <c r="I24" s="58"/>
    </row>
    <row r="25" spans="1:54" s="66" customFormat="1" ht="14.25" x14ac:dyDescent="0.2">
      <c r="A25" s="252" t="s">
        <v>59</v>
      </c>
      <c r="B25" s="253"/>
      <c r="C25" s="253"/>
      <c r="D25" s="253"/>
      <c r="E25" s="253"/>
      <c r="F25" s="253"/>
      <c r="G25" s="253"/>
      <c r="H25" s="254"/>
      <c r="I25" s="60"/>
      <c r="J25" s="60"/>
      <c r="K25" s="60"/>
      <c r="L25" s="60"/>
      <c r="M25" s="60"/>
      <c r="N25" s="61"/>
      <c r="O25" s="61"/>
      <c r="P25" s="61"/>
      <c r="Q25" s="61"/>
      <c r="R25" s="61"/>
      <c r="S25" s="61"/>
      <c r="T25" s="62"/>
      <c r="U25" s="62"/>
      <c r="V25" s="62"/>
      <c r="W25" s="62"/>
      <c r="X25" s="62"/>
      <c r="Y25" s="62"/>
      <c r="Z25" s="62"/>
      <c r="AA25" s="63" t="s">
        <v>59</v>
      </c>
      <c r="AB25" s="64"/>
      <c r="AC25" s="64"/>
      <c r="AD25" s="64"/>
      <c r="AE25" s="65"/>
      <c r="AF25" s="65"/>
      <c r="AG25" s="64"/>
      <c r="AH25" s="64"/>
      <c r="AI25" s="64"/>
      <c r="AJ25" s="64"/>
      <c r="AK25" s="64"/>
      <c r="AL25" s="64"/>
      <c r="AM25" s="64"/>
      <c r="AN25" s="64"/>
      <c r="AO25" s="65"/>
      <c r="AP25" s="65"/>
      <c r="AQ25" s="65"/>
      <c r="AR25" s="65"/>
      <c r="AS25" s="64"/>
      <c r="AT25" s="64"/>
      <c r="AU25" s="64"/>
      <c r="AV25" s="64"/>
      <c r="AW25" s="65"/>
      <c r="AX25" s="65"/>
      <c r="AY25" s="64"/>
      <c r="AZ25" s="64"/>
      <c r="BA25" s="64"/>
      <c r="BB25" s="64"/>
    </row>
    <row r="26" spans="1:54" s="66" customFormat="1" ht="14.25" x14ac:dyDescent="0.2">
      <c r="A26" s="67" t="s">
        <v>31</v>
      </c>
      <c r="B26" s="205" t="s">
        <v>376</v>
      </c>
      <c r="C26" s="68" t="s">
        <v>33</v>
      </c>
      <c r="D26" s="69">
        <v>1127.4000000000001</v>
      </c>
      <c r="E26" s="69">
        <v>75.3</v>
      </c>
      <c r="F26" s="69"/>
      <c r="G26" s="69"/>
      <c r="H26" s="69">
        <v>1202.7</v>
      </c>
      <c r="I26" s="60"/>
      <c r="J26" s="60"/>
      <c r="K26" s="60"/>
      <c r="L26" s="60"/>
      <c r="M26" s="60"/>
      <c r="N26" s="61"/>
      <c r="O26" s="61"/>
      <c r="P26" s="61"/>
      <c r="Q26" s="61"/>
      <c r="R26" s="61"/>
      <c r="S26" s="61"/>
      <c r="T26" s="62"/>
      <c r="U26" s="62"/>
      <c r="V26" s="62"/>
      <c r="W26" s="62"/>
      <c r="X26" s="62"/>
      <c r="Y26" s="62"/>
      <c r="Z26" s="62"/>
      <c r="AA26" s="63"/>
      <c r="AB26" s="64"/>
      <c r="AC26" s="64"/>
      <c r="AD26" s="64"/>
      <c r="AE26" s="65"/>
      <c r="AF26" s="65"/>
      <c r="AG26" s="64"/>
      <c r="AH26" s="64"/>
      <c r="AI26" s="64"/>
      <c r="AJ26" s="64"/>
      <c r="AK26" s="64"/>
      <c r="AL26" s="64"/>
      <c r="AM26" s="64"/>
      <c r="AN26" s="64"/>
      <c r="AO26" s="65"/>
      <c r="AP26" s="65"/>
      <c r="AQ26" s="65"/>
      <c r="AR26" s="65"/>
      <c r="AS26" s="64"/>
      <c r="AT26" s="64"/>
      <c r="AU26" s="64"/>
      <c r="AV26" s="64"/>
      <c r="AW26" s="65"/>
      <c r="AX26" s="65"/>
      <c r="AY26" s="64"/>
      <c r="AZ26" s="64"/>
      <c r="BA26" s="64"/>
      <c r="BB26" s="64"/>
    </row>
    <row r="27" spans="1:54" s="66" customFormat="1" ht="14.25" x14ac:dyDescent="0.2">
      <c r="A27" s="59"/>
      <c r="B27" s="205"/>
      <c r="C27" s="68"/>
      <c r="D27" s="69"/>
      <c r="E27" s="125" t="s">
        <v>60</v>
      </c>
      <c r="F27" s="69"/>
      <c r="G27" s="69"/>
      <c r="H27" s="69"/>
      <c r="I27" s="60"/>
      <c r="J27" s="60"/>
      <c r="K27" s="60"/>
      <c r="L27" s="60"/>
      <c r="M27" s="60"/>
      <c r="N27" s="61"/>
      <c r="O27" s="61"/>
      <c r="P27" s="61"/>
      <c r="Q27" s="61"/>
      <c r="R27" s="61"/>
      <c r="S27" s="61"/>
      <c r="T27" s="62"/>
      <c r="U27" s="62"/>
      <c r="V27" s="62"/>
      <c r="W27" s="62"/>
      <c r="X27" s="62"/>
      <c r="Y27" s="62"/>
      <c r="Z27" s="62"/>
      <c r="AA27" s="63"/>
      <c r="AB27" s="64"/>
      <c r="AC27" s="64"/>
      <c r="AD27" s="64"/>
      <c r="AE27" s="65"/>
      <c r="AF27" s="65"/>
      <c r="AG27" s="64"/>
      <c r="AH27" s="64"/>
      <c r="AI27" s="64"/>
      <c r="AJ27" s="64"/>
      <c r="AK27" s="64"/>
      <c r="AL27" s="64"/>
      <c r="AM27" s="64"/>
      <c r="AN27" s="64"/>
      <c r="AO27" s="65"/>
      <c r="AP27" s="65"/>
      <c r="AQ27" s="65"/>
      <c r="AR27" s="65"/>
      <c r="AS27" s="64"/>
      <c r="AT27" s="64"/>
      <c r="AU27" s="64"/>
      <c r="AV27" s="64"/>
      <c r="AW27" s="65"/>
      <c r="AX27" s="65"/>
      <c r="AY27" s="64"/>
      <c r="AZ27" s="64"/>
      <c r="BA27" s="64"/>
      <c r="BB27" s="64"/>
    </row>
    <row r="28" spans="1:54" s="66" customFormat="1" ht="14.25" x14ac:dyDescent="0.2">
      <c r="A28" s="67" t="s">
        <v>35</v>
      </c>
      <c r="B28" s="205" t="s">
        <v>383</v>
      </c>
      <c r="C28" s="68" t="s">
        <v>36</v>
      </c>
      <c r="D28" s="69"/>
      <c r="E28" s="69">
        <v>93.58</v>
      </c>
      <c r="F28" s="69">
        <v>325.74</v>
      </c>
      <c r="G28" s="69"/>
      <c r="H28" s="69">
        <v>419.32</v>
      </c>
      <c r="I28" s="60"/>
      <c r="J28" s="60"/>
      <c r="K28" s="60"/>
      <c r="L28" s="60"/>
      <c r="M28" s="60"/>
      <c r="N28" s="61"/>
      <c r="O28" s="61"/>
      <c r="P28" s="61"/>
      <c r="Q28" s="61"/>
      <c r="R28" s="61"/>
      <c r="S28" s="61"/>
      <c r="T28" s="62"/>
      <c r="U28" s="62"/>
      <c r="V28" s="62"/>
      <c r="W28" s="62"/>
      <c r="X28" s="62"/>
      <c r="Y28" s="62"/>
      <c r="Z28" s="62"/>
      <c r="AA28" s="63"/>
      <c r="AB28" s="64"/>
      <c r="AC28" s="64"/>
      <c r="AD28" s="64"/>
      <c r="AE28" s="65"/>
      <c r="AF28" s="65"/>
      <c r="AG28" s="64"/>
      <c r="AH28" s="64"/>
      <c r="AI28" s="64"/>
      <c r="AJ28" s="64"/>
      <c r="AK28" s="64"/>
      <c r="AL28" s="64"/>
      <c r="AM28" s="64"/>
      <c r="AN28" s="64"/>
      <c r="AO28" s="65"/>
      <c r="AP28" s="65"/>
      <c r="AQ28" s="65"/>
      <c r="AR28" s="65"/>
      <c r="AS28" s="64"/>
      <c r="AT28" s="64"/>
      <c r="AU28" s="64"/>
      <c r="AV28" s="64"/>
      <c r="AW28" s="65"/>
      <c r="AX28" s="65"/>
      <c r="AY28" s="64"/>
      <c r="AZ28" s="64"/>
      <c r="BA28" s="64"/>
      <c r="BB28" s="64"/>
    </row>
    <row r="29" spans="1:54" s="66" customFormat="1" ht="14.25" x14ac:dyDescent="0.2">
      <c r="A29" s="70"/>
      <c r="B29" s="241" t="s">
        <v>61</v>
      </c>
      <c r="C29" s="242"/>
      <c r="D29" s="71">
        <v>1127.4000000000001</v>
      </c>
      <c r="E29" s="71">
        <v>168.88</v>
      </c>
      <c r="F29" s="72">
        <v>325.74</v>
      </c>
      <c r="G29" s="72"/>
      <c r="H29" s="72">
        <v>1622.02</v>
      </c>
      <c r="I29" s="60"/>
      <c r="J29" s="60"/>
      <c r="K29" s="60"/>
      <c r="L29" s="60"/>
      <c r="M29" s="60"/>
      <c r="N29" s="61"/>
      <c r="O29" s="61"/>
      <c r="P29" s="61"/>
      <c r="Q29" s="61"/>
      <c r="R29" s="61"/>
      <c r="S29" s="61"/>
      <c r="T29" s="62"/>
      <c r="U29" s="62"/>
      <c r="V29" s="62"/>
      <c r="W29" s="62"/>
      <c r="X29" s="62"/>
      <c r="Y29" s="62"/>
      <c r="Z29" s="62"/>
      <c r="AA29" s="63"/>
      <c r="AB29" s="73" t="s">
        <v>61</v>
      </c>
      <c r="AC29" s="64"/>
      <c r="AD29" s="64"/>
      <c r="AE29" s="65"/>
      <c r="AF29" s="65"/>
      <c r="AG29" s="64"/>
      <c r="AH29" s="64"/>
      <c r="AI29" s="64"/>
      <c r="AJ29" s="64"/>
      <c r="AK29" s="64"/>
      <c r="AL29" s="64"/>
      <c r="AM29" s="64"/>
      <c r="AN29" s="64"/>
      <c r="AO29" s="65"/>
      <c r="AP29" s="65"/>
      <c r="AQ29" s="65"/>
      <c r="AR29" s="65"/>
      <c r="AS29" s="64"/>
      <c r="AT29" s="64"/>
      <c r="AU29" s="64"/>
      <c r="AV29" s="64"/>
      <c r="AW29" s="65"/>
      <c r="AX29" s="65"/>
      <c r="AY29" s="64"/>
      <c r="AZ29" s="64"/>
      <c r="BA29" s="64"/>
      <c r="BB29" s="64"/>
    </row>
    <row r="30" spans="1:54" s="66" customFormat="1" ht="14.25" x14ac:dyDescent="0.2">
      <c r="A30" s="70"/>
      <c r="B30" s="255" t="s">
        <v>62</v>
      </c>
      <c r="C30" s="256"/>
      <c r="D30" s="71">
        <v>1127.4000000000001</v>
      </c>
      <c r="E30" s="71">
        <v>168.88</v>
      </c>
      <c r="F30" s="72">
        <v>325.74</v>
      </c>
      <c r="G30" s="72"/>
      <c r="H30" s="72">
        <v>1622.02</v>
      </c>
      <c r="I30" s="60"/>
      <c r="J30" s="60"/>
      <c r="K30" s="60"/>
      <c r="L30" s="60"/>
      <c r="M30" s="60"/>
      <c r="N30" s="61"/>
      <c r="O30" s="61"/>
      <c r="P30" s="61"/>
      <c r="Q30" s="61"/>
      <c r="R30" s="61"/>
      <c r="S30" s="61"/>
      <c r="T30" s="62"/>
      <c r="U30" s="62"/>
      <c r="V30" s="62"/>
      <c r="W30" s="62"/>
      <c r="X30" s="62"/>
      <c r="Y30" s="62"/>
      <c r="Z30" s="62"/>
      <c r="AA30" s="63"/>
      <c r="AB30" s="73"/>
      <c r="AC30" s="74" t="s">
        <v>62</v>
      </c>
      <c r="AD30" s="64"/>
      <c r="AE30" s="65"/>
      <c r="AF30" s="65"/>
      <c r="AG30" s="64"/>
      <c r="AH30" s="64"/>
      <c r="AI30" s="64"/>
      <c r="AJ30" s="64"/>
      <c r="AK30" s="64"/>
      <c r="AL30" s="64"/>
      <c r="AM30" s="64"/>
      <c r="AN30" s="64"/>
      <c r="AO30" s="65"/>
      <c r="AP30" s="65"/>
      <c r="AQ30" s="65"/>
      <c r="AR30" s="65"/>
      <c r="AS30" s="64"/>
      <c r="AT30" s="64"/>
      <c r="AU30" s="64"/>
      <c r="AV30" s="64"/>
      <c r="AW30" s="65"/>
      <c r="AX30" s="65"/>
      <c r="AY30" s="64"/>
      <c r="AZ30" s="64"/>
      <c r="BA30" s="64"/>
      <c r="BB30" s="64"/>
    </row>
    <row r="31" spans="1:54" s="66" customFormat="1" ht="14.25" x14ac:dyDescent="0.2">
      <c r="A31" s="252" t="s">
        <v>63</v>
      </c>
      <c r="B31" s="253"/>
      <c r="C31" s="253"/>
      <c r="D31" s="253"/>
      <c r="E31" s="253"/>
      <c r="F31" s="253"/>
      <c r="G31" s="253"/>
      <c r="H31" s="254"/>
      <c r="I31" s="60"/>
      <c r="J31" s="60"/>
      <c r="K31" s="60"/>
      <c r="L31" s="60"/>
      <c r="M31" s="60"/>
      <c r="N31" s="61"/>
      <c r="O31" s="61"/>
      <c r="P31" s="61"/>
      <c r="Q31" s="61"/>
      <c r="R31" s="61"/>
      <c r="S31" s="61"/>
      <c r="T31" s="62"/>
      <c r="U31" s="62"/>
      <c r="V31" s="62"/>
      <c r="W31" s="62"/>
      <c r="X31" s="62"/>
      <c r="Y31" s="62"/>
      <c r="Z31" s="62"/>
      <c r="AA31" s="63" t="s">
        <v>63</v>
      </c>
      <c r="AB31" s="73"/>
      <c r="AC31" s="74"/>
      <c r="AD31" s="64"/>
      <c r="AE31" s="65"/>
      <c r="AF31" s="65"/>
      <c r="AG31" s="64"/>
      <c r="AH31" s="64"/>
      <c r="AI31" s="64"/>
      <c r="AJ31" s="64"/>
      <c r="AK31" s="64"/>
      <c r="AL31" s="64"/>
      <c r="AM31" s="64"/>
      <c r="AN31" s="64"/>
      <c r="AO31" s="65"/>
      <c r="AP31" s="65"/>
      <c r="AQ31" s="65"/>
      <c r="AR31" s="65"/>
      <c r="AS31" s="64"/>
      <c r="AT31" s="64"/>
      <c r="AU31" s="64"/>
      <c r="AV31" s="64"/>
      <c r="AW31" s="65"/>
      <c r="AX31" s="65"/>
      <c r="AY31" s="64"/>
      <c r="AZ31" s="64"/>
      <c r="BA31" s="64"/>
      <c r="BB31" s="64"/>
    </row>
    <row r="32" spans="1:54" s="66" customFormat="1" ht="14.25" x14ac:dyDescent="0.2">
      <c r="A32" s="67" t="s">
        <v>37</v>
      </c>
      <c r="B32" s="68" t="s">
        <v>38</v>
      </c>
      <c r="C32" s="68" t="s">
        <v>39</v>
      </c>
      <c r="D32" s="69"/>
      <c r="E32" s="69"/>
      <c r="F32" s="69"/>
      <c r="G32" s="69">
        <v>16.7</v>
      </c>
      <c r="H32" s="69">
        <v>16.7</v>
      </c>
      <c r="I32" s="60"/>
      <c r="J32" s="60"/>
      <c r="K32" s="60"/>
      <c r="L32" s="60"/>
      <c r="M32" s="60"/>
      <c r="N32" s="61"/>
      <c r="O32" s="61"/>
      <c r="P32" s="61"/>
      <c r="Q32" s="61"/>
      <c r="R32" s="61"/>
      <c r="S32" s="61"/>
      <c r="T32" s="62"/>
      <c r="U32" s="62"/>
      <c r="V32" s="62"/>
      <c r="W32" s="62"/>
      <c r="X32" s="62"/>
      <c r="Y32" s="62"/>
      <c r="Z32" s="62"/>
      <c r="AA32" s="63"/>
      <c r="AB32" s="73"/>
      <c r="AC32" s="74"/>
      <c r="AD32" s="64"/>
      <c r="AE32" s="65"/>
      <c r="AF32" s="65"/>
      <c r="AG32" s="64"/>
      <c r="AH32" s="64"/>
      <c r="AI32" s="64"/>
      <c r="AJ32" s="64"/>
      <c r="AK32" s="64"/>
      <c r="AL32" s="64"/>
      <c r="AM32" s="64"/>
      <c r="AN32" s="64"/>
      <c r="AO32" s="65"/>
      <c r="AP32" s="65"/>
      <c r="AQ32" s="65"/>
      <c r="AR32" s="65"/>
      <c r="AS32" s="64"/>
      <c r="AT32" s="64"/>
      <c r="AU32" s="64"/>
      <c r="AV32" s="64"/>
      <c r="AW32" s="65"/>
      <c r="AX32" s="65"/>
      <c r="AY32" s="64"/>
      <c r="AZ32" s="64"/>
      <c r="BA32" s="64"/>
      <c r="BB32" s="64"/>
    </row>
    <row r="33" spans="1:54" s="66" customFormat="1" ht="14.25" x14ac:dyDescent="0.2">
      <c r="A33" s="70"/>
      <c r="B33" s="241" t="s">
        <v>64</v>
      </c>
      <c r="C33" s="242"/>
      <c r="D33" s="71"/>
      <c r="E33" s="71"/>
      <c r="F33" s="72"/>
      <c r="G33" s="72">
        <v>16.7</v>
      </c>
      <c r="H33" s="72">
        <v>16.7</v>
      </c>
      <c r="I33" s="60"/>
      <c r="J33" s="60"/>
      <c r="K33" s="60"/>
      <c r="L33" s="60"/>
      <c r="M33" s="60"/>
      <c r="N33" s="61"/>
      <c r="O33" s="61"/>
      <c r="P33" s="61"/>
      <c r="Q33" s="61"/>
      <c r="R33" s="61"/>
      <c r="S33" s="61"/>
      <c r="T33" s="62"/>
      <c r="U33" s="62"/>
      <c r="V33" s="62"/>
      <c r="W33" s="62"/>
      <c r="X33" s="62"/>
      <c r="Y33" s="62"/>
      <c r="Z33" s="62"/>
      <c r="AA33" s="63"/>
      <c r="AB33" s="73" t="s">
        <v>64</v>
      </c>
      <c r="AC33" s="74"/>
      <c r="AD33" s="64"/>
      <c r="AE33" s="65"/>
      <c r="AF33" s="65"/>
      <c r="AG33" s="64"/>
      <c r="AH33" s="64"/>
      <c r="AI33" s="64"/>
      <c r="AJ33" s="64"/>
      <c r="AK33" s="64"/>
      <c r="AL33" s="64"/>
      <c r="AM33" s="64"/>
      <c r="AN33" s="64"/>
      <c r="AO33" s="65"/>
      <c r="AP33" s="65"/>
      <c r="AQ33" s="65"/>
      <c r="AR33" s="65"/>
      <c r="AS33" s="64"/>
      <c r="AT33" s="64"/>
      <c r="AU33" s="64"/>
      <c r="AV33" s="64"/>
      <c r="AW33" s="65"/>
      <c r="AX33" s="65"/>
      <c r="AY33" s="64"/>
      <c r="AZ33" s="64"/>
      <c r="BA33" s="64"/>
      <c r="BB33" s="64"/>
    </row>
    <row r="34" spans="1:54" s="66" customFormat="1" ht="14.25" x14ac:dyDescent="0.2">
      <c r="A34" s="70"/>
      <c r="B34" s="255" t="s">
        <v>65</v>
      </c>
      <c r="C34" s="256"/>
      <c r="D34" s="71">
        <v>1127.4000000000001</v>
      </c>
      <c r="E34" s="71">
        <v>168.88</v>
      </c>
      <c r="F34" s="72">
        <v>325.74</v>
      </c>
      <c r="G34" s="72">
        <v>16.7</v>
      </c>
      <c r="H34" s="72">
        <v>1638.72</v>
      </c>
      <c r="I34" s="60"/>
      <c r="J34" s="60"/>
      <c r="K34" s="60"/>
      <c r="L34" s="60"/>
      <c r="M34" s="60"/>
      <c r="N34" s="61"/>
      <c r="O34" s="61"/>
      <c r="P34" s="61"/>
      <c r="Q34" s="61"/>
      <c r="R34" s="61"/>
      <c r="S34" s="61"/>
      <c r="T34" s="62"/>
      <c r="U34" s="62"/>
      <c r="V34" s="62"/>
      <c r="W34" s="62"/>
      <c r="X34" s="62"/>
      <c r="Y34" s="62"/>
      <c r="Z34" s="62"/>
      <c r="AA34" s="63"/>
      <c r="AB34" s="73"/>
      <c r="AC34" s="74" t="s">
        <v>65</v>
      </c>
      <c r="AD34" s="64"/>
      <c r="AE34" s="65"/>
      <c r="AF34" s="65"/>
      <c r="AG34" s="64"/>
      <c r="AH34" s="64"/>
      <c r="AI34" s="64"/>
      <c r="AJ34" s="64"/>
      <c r="AK34" s="64"/>
      <c r="AL34" s="64"/>
      <c r="AM34" s="64"/>
      <c r="AN34" s="64"/>
      <c r="AO34" s="65"/>
      <c r="AP34" s="65"/>
      <c r="AQ34" s="65"/>
      <c r="AR34" s="65"/>
      <c r="AS34" s="64"/>
      <c r="AT34" s="64"/>
      <c r="AU34" s="64"/>
      <c r="AV34" s="64"/>
      <c r="AW34" s="65"/>
      <c r="AX34" s="65"/>
      <c r="AY34" s="64"/>
      <c r="AZ34" s="64"/>
      <c r="BA34" s="64"/>
      <c r="BB34" s="64"/>
    </row>
    <row r="35" spans="1:54" s="66" customFormat="1" ht="14.25" x14ac:dyDescent="0.2">
      <c r="A35" s="252" t="s">
        <v>66</v>
      </c>
      <c r="B35" s="253"/>
      <c r="C35" s="253"/>
      <c r="D35" s="253"/>
      <c r="E35" s="253"/>
      <c r="F35" s="253"/>
      <c r="G35" s="253"/>
      <c r="H35" s="254"/>
      <c r="I35" s="60"/>
      <c r="J35" s="60"/>
      <c r="K35" s="60"/>
      <c r="L35" s="60"/>
      <c r="M35" s="60"/>
      <c r="N35" s="61"/>
      <c r="O35" s="61"/>
      <c r="P35" s="61"/>
      <c r="Q35" s="61"/>
      <c r="R35" s="61"/>
      <c r="S35" s="61"/>
      <c r="T35" s="62"/>
      <c r="U35" s="62"/>
      <c r="V35" s="62"/>
      <c r="W35" s="62"/>
      <c r="X35" s="62"/>
      <c r="Y35" s="62"/>
      <c r="Z35" s="62"/>
      <c r="AA35" s="63" t="s">
        <v>66</v>
      </c>
      <c r="AB35" s="73"/>
      <c r="AC35" s="74"/>
      <c r="AD35" s="64"/>
      <c r="AE35" s="65"/>
      <c r="AF35" s="65"/>
      <c r="AG35" s="64"/>
      <c r="AH35" s="64"/>
      <c r="AI35" s="64"/>
      <c r="AJ35" s="64"/>
      <c r="AK35" s="64"/>
      <c r="AL35" s="64"/>
      <c r="AM35" s="64"/>
      <c r="AN35" s="64"/>
      <c r="AO35" s="65"/>
      <c r="AP35" s="65"/>
      <c r="AQ35" s="65"/>
      <c r="AR35" s="65"/>
      <c r="AS35" s="64"/>
      <c r="AT35" s="64"/>
      <c r="AU35" s="64"/>
      <c r="AV35" s="64"/>
      <c r="AW35" s="65"/>
      <c r="AX35" s="65"/>
      <c r="AY35" s="64"/>
      <c r="AZ35" s="64"/>
      <c r="BA35" s="64"/>
      <c r="BB35" s="64"/>
    </row>
    <row r="36" spans="1:54" s="66" customFormat="1" ht="14.25" x14ac:dyDescent="0.2">
      <c r="A36" s="70"/>
      <c r="B36" s="255" t="s">
        <v>67</v>
      </c>
      <c r="C36" s="256"/>
      <c r="D36" s="71">
        <v>1127.4000000000001</v>
      </c>
      <c r="E36" s="71">
        <v>168.88</v>
      </c>
      <c r="F36" s="72">
        <v>325.74</v>
      </c>
      <c r="G36" s="72">
        <v>16.7</v>
      </c>
      <c r="H36" s="72">
        <v>1638.72</v>
      </c>
      <c r="I36" s="60"/>
      <c r="J36" s="60"/>
      <c r="K36" s="60"/>
      <c r="L36" s="60"/>
      <c r="M36" s="60"/>
      <c r="N36" s="61"/>
      <c r="O36" s="61"/>
      <c r="P36" s="61"/>
      <c r="Q36" s="61"/>
      <c r="R36" s="61"/>
      <c r="S36" s="61"/>
      <c r="T36" s="62"/>
      <c r="U36" s="62"/>
      <c r="V36" s="62"/>
      <c r="W36" s="62"/>
      <c r="X36" s="62"/>
      <c r="Y36" s="62"/>
      <c r="Z36" s="62"/>
      <c r="AA36" s="63"/>
      <c r="AB36" s="73"/>
      <c r="AC36" s="74" t="s">
        <v>67</v>
      </c>
      <c r="AD36" s="64"/>
      <c r="AE36" s="65"/>
      <c r="AF36" s="65"/>
      <c r="AG36" s="64"/>
      <c r="AH36" s="64"/>
      <c r="AI36" s="64"/>
      <c r="AJ36" s="64"/>
      <c r="AK36" s="64"/>
      <c r="AL36" s="64"/>
      <c r="AM36" s="64"/>
      <c r="AN36" s="64"/>
      <c r="AO36" s="65"/>
      <c r="AP36" s="65"/>
      <c r="AQ36" s="65"/>
      <c r="AR36" s="65"/>
      <c r="AS36" s="64"/>
      <c r="AT36" s="64"/>
      <c r="AU36" s="64"/>
      <c r="AV36" s="64"/>
      <c r="AW36" s="65"/>
      <c r="AX36" s="65"/>
      <c r="AY36" s="64"/>
      <c r="AZ36" s="64"/>
      <c r="BA36" s="64"/>
      <c r="BB36" s="64"/>
    </row>
    <row r="37" spans="1:54" s="66" customFormat="1" ht="14.25" x14ac:dyDescent="0.2">
      <c r="A37" s="252" t="s">
        <v>68</v>
      </c>
      <c r="B37" s="253"/>
      <c r="C37" s="253"/>
      <c r="D37" s="253"/>
      <c r="E37" s="253"/>
      <c r="F37" s="253"/>
      <c r="G37" s="253"/>
      <c r="H37" s="254"/>
      <c r="I37" s="60"/>
      <c r="J37" s="60"/>
      <c r="K37" s="60"/>
      <c r="L37" s="60"/>
      <c r="M37" s="60"/>
      <c r="N37" s="61"/>
      <c r="O37" s="61"/>
      <c r="P37" s="61"/>
      <c r="Q37" s="61"/>
      <c r="R37" s="61"/>
      <c r="S37" s="61"/>
      <c r="T37" s="62"/>
      <c r="U37" s="62"/>
      <c r="V37" s="62"/>
      <c r="W37" s="62"/>
      <c r="X37" s="62"/>
      <c r="Y37" s="62"/>
      <c r="Z37" s="62"/>
      <c r="AA37" s="63" t="s">
        <v>68</v>
      </c>
      <c r="AB37" s="73"/>
      <c r="AC37" s="74"/>
      <c r="AD37" s="64"/>
      <c r="AE37" s="65"/>
      <c r="AF37" s="65"/>
      <c r="AG37" s="64"/>
      <c r="AH37" s="64"/>
      <c r="AI37" s="64"/>
      <c r="AJ37" s="64"/>
      <c r="AK37" s="64"/>
      <c r="AL37" s="64"/>
      <c r="AM37" s="64"/>
      <c r="AN37" s="64"/>
      <c r="AO37" s="65"/>
      <c r="AP37" s="65"/>
      <c r="AQ37" s="65"/>
      <c r="AR37" s="65"/>
      <c r="AS37" s="64"/>
      <c r="AT37" s="64"/>
      <c r="AU37" s="64"/>
      <c r="AV37" s="64"/>
      <c r="AW37" s="65"/>
      <c r="AX37" s="65"/>
      <c r="AY37" s="64"/>
      <c r="AZ37" s="64"/>
      <c r="BA37" s="64"/>
      <c r="BB37" s="64"/>
    </row>
    <row r="38" spans="1:54" s="66" customFormat="1" ht="14.25" x14ac:dyDescent="0.2">
      <c r="A38" s="70"/>
      <c r="B38" s="255" t="s">
        <v>69</v>
      </c>
      <c r="C38" s="256"/>
      <c r="D38" s="71">
        <v>1127.4000000000001</v>
      </c>
      <c r="E38" s="71">
        <v>168.88</v>
      </c>
      <c r="F38" s="72">
        <v>325.74</v>
      </c>
      <c r="G38" s="72">
        <v>16.7</v>
      </c>
      <c r="H38" s="72">
        <v>1638.72</v>
      </c>
      <c r="I38" s="60"/>
      <c r="J38" s="60"/>
      <c r="K38" s="60"/>
      <c r="L38" s="60"/>
      <c r="M38" s="60"/>
      <c r="N38" s="61"/>
      <c r="O38" s="61"/>
      <c r="P38" s="61"/>
      <c r="Q38" s="61"/>
      <c r="R38" s="61"/>
      <c r="S38" s="61"/>
      <c r="T38" s="62"/>
      <c r="U38" s="62"/>
      <c r="V38" s="62"/>
      <c r="W38" s="62"/>
      <c r="X38" s="62"/>
      <c r="Y38" s="62"/>
      <c r="Z38" s="62"/>
      <c r="AA38" s="63"/>
      <c r="AB38" s="73"/>
      <c r="AC38" s="74" t="s">
        <v>69</v>
      </c>
      <c r="AD38" s="64"/>
      <c r="AE38" s="65"/>
      <c r="AF38" s="65"/>
      <c r="AG38" s="64"/>
      <c r="AH38" s="64"/>
      <c r="AI38" s="64"/>
      <c r="AJ38" s="64"/>
      <c r="AK38" s="64"/>
      <c r="AL38" s="64"/>
      <c r="AM38" s="64"/>
      <c r="AN38" s="64"/>
      <c r="AO38" s="65"/>
      <c r="AP38" s="65"/>
      <c r="AQ38" s="65"/>
      <c r="AR38" s="65"/>
      <c r="AS38" s="64"/>
      <c r="AT38" s="64"/>
      <c r="AU38" s="64"/>
      <c r="AV38" s="64"/>
      <c r="AW38" s="65"/>
      <c r="AX38" s="65"/>
      <c r="AY38" s="64"/>
      <c r="AZ38" s="64"/>
      <c r="BA38" s="64"/>
      <c r="BB38" s="64"/>
    </row>
    <row r="39" spans="1:54" s="66" customFormat="1" ht="14.25" x14ac:dyDescent="0.2">
      <c r="A39" s="252" t="s">
        <v>70</v>
      </c>
      <c r="B39" s="253"/>
      <c r="C39" s="253"/>
      <c r="D39" s="253"/>
      <c r="E39" s="253"/>
      <c r="F39" s="253"/>
      <c r="G39" s="253"/>
      <c r="H39" s="254"/>
      <c r="I39" s="60"/>
      <c r="J39" s="60"/>
      <c r="K39" s="60"/>
      <c r="L39" s="60"/>
      <c r="M39" s="60"/>
      <c r="N39" s="61"/>
      <c r="O39" s="61"/>
      <c r="P39" s="61"/>
      <c r="Q39" s="61"/>
      <c r="R39" s="61"/>
      <c r="S39" s="61"/>
      <c r="T39" s="62"/>
      <c r="U39" s="62"/>
      <c r="V39" s="62"/>
      <c r="W39" s="62"/>
      <c r="X39" s="62"/>
      <c r="Y39" s="62"/>
      <c r="Z39" s="62"/>
      <c r="AA39" s="63" t="s">
        <v>70</v>
      </c>
      <c r="AB39" s="73"/>
      <c r="AC39" s="74"/>
      <c r="AD39" s="64"/>
      <c r="AE39" s="65"/>
      <c r="AF39" s="65"/>
      <c r="AG39" s="64"/>
      <c r="AH39" s="64"/>
      <c r="AI39" s="64"/>
      <c r="AJ39" s="64"/>
      <c r="AK39" s="64"/>
      <c r="AL39" s="64"/>
      <c r="AM39" s="64"/>
      <c r="AN39" s="64"/>
      <c r="AO39" s="65"/>
      <c r="AP39" s="65"/>
      <c r="AQ39" s="65"/>
      <c r="AR39" s="65"/>
      <c r="AS39" s="64"/>
      <c r="AT39" s="64"/>
      <c r="AU39" s="64"/>
      <c r="AV39" s="64"/>
      <c r="AW39" s="65"/>
      <c r="AX39" s="65"/>
      <c r="AY39" s="64"/>
      <c r="AZ39" s="64"/>
      <c r="BA39" s="64"/>
      <c r="BB39" s="64"/>
    </row>
    <row r="40" spans="1:54" s="66" customFormat="1" ht="14.25" x14ac:dyDescent="0.2">
      <c r="A40" s="67" t="s">
        <v>71</v>
      </c>
      <c r="B40" s="68" t="s">
        <v>72</v>
      </c>
      <c r="C40" s="68" t="s">
        <v>73</v>
      </c>
      <c r="D40" s="69">
        <v>225.48</v>
      </c>
      <c r="E40" s="69">
        <v>33.78</v>
      </c>
      <c r="F40" s="69">
        <v>65.150000000000006</v>
      </c>
      <c r="G40" s="69">
        <v>3.34</v>
      </c>
      <c r="H40" s="69">
        <v>327.75</v>
      </c>
      <c r="I40" s="60"/>
      <c r="J40" s="60"/>
      <c r="K40" s="60"/>
      <c r="L40" s="60"/>
      <c r="M40" s="60"/>
      <c r="N40" s="61"/>
      <c r="O40" s="61"/>
      <c r="P40" s="61"/>
      <c r="Q40" s="61"/>
      <c r="R40" s="61"/>
      <c r="S40" s="61"/>
      <c r="T40" s="62"/>
      <c r="U40" s="62"/>
      <c r="V40" s="62"/>
      <c r="W40" s="62"/>
      <c r="X40" s="62"/>
      <c r="Y40" s="62"/>
      <c r="Z40" s="62"/>
      <c r="AA40" s="63"/>
      <c r="AB40" s="73"/>
      <c r="AC40" s="74"/>
      <c r="AD40" s="64"/>
      <c r="AE40" s="65"/>
      <c r="AF40" s="65"/>
      <c r="AG40" s="64"/>
      <c r="AH40" s="64"/>
      <c r="AI40" s="64"/>
      <c r="AJ40" s="64"/>
      <c r="AK40" s="64"/>
      <c r="AL40" s="64"/>
      <c r="AM40" s="64"/>
      <c r="AN40" s="64"/>
      <c r="AO40" s="65"/>
      <c r="AP40" s="65"/>
      <c r="AQ40" s="65"/>
      <c r="AR40" s="65"/>
      <c r="AS40" s="64"/>
      <c r="AT40" s="64"/>
      <c r="AU40" s="64"/>
      <c r="AV40" s="64"/>
      <c r="AW40" s="65"/>
      <c r="AX40" s="65"/>
      <c r="AY40" s="64"/>
      <c r="AZ40" s="64"/>
      <c r="BA40" s="64"/>
      <c r="BB40" s="64"/>
    </row>
    <row r="41" spans="1:54" s="66" customFormat="1" ht="14.25" x14ac:dyDescent="0.2">
      <c r="A41" s="59"/>
      <c r="B41" s="68"/>
      <c r="C41" s="68"/>
      <c r="D41" s="69" t="s">
        <v>74</v>
      </c>
      <c r="E41" s="69" t="s">
        <v>75</v>
      </c>
      <c r="F41" s="69" t="s">
        <v>76</v>
      </c>
      <c r="G41" s="69" t="s">
        <v>77</v>
      </c>
      <c r="H41" s="69"/>
      <c r="I41" s="60"/>
      <c r="J41" s="60"/>
      <c r="K41" s="60"/>
      <c r="L41" s="60"/>
      <c r="M41" s="60"/>
      <c r="N41" s="61"/>
      <c r="O41" s="61"/>
      <c r="P41" s="61"/>
      <c r="Q41" s="61"/>
      <c r="R41" s="61"/>
      <c r="S41" s="61"/>
      <c r="T41" s="62"/>
      <c r="U41" s="62"/>
      <c r="V41" s="62"/>
      <c r="W41" s="62"/>
      <c r="X41" s="62"/>
      <c r="Y41" s="62"/>
      <c r="Z41" s="62"/>
      <c r="AA41" s="63"/>
      <c r="AB41" s="73"/>
      <c r="AC41" s="74"/>
      <c r="AD41" s="64"/>
      <c r="AE41" s="65"/>
      <c r="AF41" s="65"/>
      <c r="AG41" s="64"/>
      <c r="AH41" s="64"/>
      <c r="AI41" s="64"/>
      <c r="AJ41" s="64"/>
      <c r="AK41" s="64"/>
      <c r="AL41" s="64"/>
      <c r="AM41" s="64"/>
      <c r="AN41" s="64"/>
      <c r="AO41" s="65"/>
      <c r="AP41" s="65"/>
      <c r="AQ41" s="65"/>
      <c r="AR41" s="65"/>
      <c r="AS41" s="64"/>
      <c r="AT41" s="64"/>
      <c r="AU41" s="64"/>
      <c r="AV41" s="64"/>
      <c r="AW41" s="65"/>
      <c r="AX41" s="65"/>
      <c r="AY41" s="64"/>
      <c r="AZ41" s="64"/>
      <c r="BA41" s="64"/>
      <c r="BB41" s="64"/>
    </row>
    <row r="42" spans="1:54" s="66" customFormat="1" ht="14.25" x14ac:dyDescent="0.2">
      <c r="A42" s="70"/>
      <c r="B42" s="241" t="s">
        <v>78</v>
      </c>
      <c r="C42" s="242"/>
      <c r="D42" s="71">
        <v>225.48</v>
      </c>
      <c r="E42" s="71">
        <v>33.78</v>
      </c>
      <c r="F42" s="72">
        <v>65.150000000000006</v>
      </c>
      <c r="G42" s="72">
        <v>3.34</v>
      </c>
      <c r="H42" s="72">
        <v>327.75</v>
      </c>
      <c r="I42" s="60"/>
      <c r="J42" s="60"/>
      <c r="K42" s="60"/>
      <c r="L42" s="60"/>
      <c r="M42" s="60"/>
      <c r="N42" s="61"/>
      <c r="O42" s="61"/>
      <c r="P42" s="61"/>
      <c r="Q42" s="61"/>
      <c r="R42" s="61"/>
      <c r="S42" s="61"/>
      <c r="T42" s="62"/>
      <c r="U42" s="62"/>
      <c r="V42" s="62"/>
      <c r="W42" s="62"/>
      <c r="X42" s="62"/>
      <c r="Y42" s="62"/>
      <c r="Z42" s="62"/>
      <c r="AA42" s="63"/>
      <c r="AB42" s="73" t="s">
        <v>78</v>
      </c>
      <c r="AC42" s="74"/>
      <c r="AD42" s="64"/>
      <c r="AE42" s="65"/>
      <c r="AF42" s="65"/>
      <c r="AG42" s="64"/>
      <c r="AH42" s="64"/>
      <c r="AI42" s="64"/>
      <c r="AJ42" s="64"/>
      <c r="AK42" s="64"/>
      <c r="AL42" s="64"/>
      <c r="AM42" s="64"/>
      <c r="AN42" s="64"/>
      <c r="AO42" s="65"/>
      <c r="AP42" s="65"/>
      <c r="AQ42" s="65"/>
      <c r="AR42" s="65"/>
      <c r="AS42" s="64"/>
      <c r="AT42" s="64"/>
      <c r="AU42" s="64"/>
      <c r="AV42" s="64"/>
      <c r="AW42" s="65"/>
      <c r="AX42" s="65"/>
      <c r="AY42" s="64"/>
      <c r="AZ42" s="64"/>
      <c r="BA42" s="64"/>
      <c r="BB42" s="64"/>
    </row>
    <row r="43" spans="1:54" s="66" customFormat="1" ht="14.25" x14ac:dyDescent="0.2">
      <c r="A43" s="70"/>
      <c r="B43" s="255" t="s">
        <v>79</v>
      </c>
      <c r="C43" s="256"/>
      <c r="D43" s="71">
        <v>1352.88</v>
      </c>
      <c r="E43" s="71">
        <v>202.66</v>
      </c>
      <c r="F43" s="72">
        <v>390.89</v>
      </c>
      <c r="G43" s="72">
        <v>20.04</v>
      </c>
      <c r="H43" s="72">
        <v>1966.47</v>
      </c>
      <c r="I43" s="60"/>
      <c r="J43" s="60"/>
      <c r="K43" s="60"/>
      <c r="L43" s="60"/>
      <c r="M43" s="60"/>
      <c r="N43" s="61"/>
      <c r="O43" s="61"/>
      <c r="P43" s="61"/>
      <c r="Q43" s="61"/>
      <c r="R43" s="61"/>
      <c r="S43" s="61"/>
      <c r="T43" s="62"/>
      <c r="U43" s="62"/>
      <c r="V43" s="62"/>
      <c r="W43" s="62"/>
      <c r="X43" s="62"/>
      <c r="Y43" s="62"/>
      <c r="Z43" s="62"/>
      <c r="AA43" s="63"/>
      <c r="AB43" s="73"/>
      <c r="AC43" s="74"/>
      <c r="AD43" s="74" t="s">
        <v>79</v>
      </c>
      <c r="AE43" s="65"/>
      <c r="AF43" s="65"/>
      <c r="AG43" s="64"/>
      <c r="AH43" s="64"/>
      <c r="AI43" s="64"/>
      <c r="AJ43" s="64"/>
      <c r="AK43" s="64"/>
      <c r="AL43" s="64"/>
      <c r="AM43" s="64"/>
      <c r="AN43" s="64"/>
      <c r="AO43" s="65"/>
      <c r="AP43" s="65"/>
      <c r="AQ43" s="65"/>
      <c r="AR43" s="65"/>
      <c r="AS43" s="64"/>
      <c r="AT43" s="64"/>
      <c r="AU43" s="64"/>
      <c r="AV43" s="64"/>
      <c r="AW43" s="65"/>
      <c r="AX43" s="65"/>
      <c r="AY43" s="64"/>
      <c r="AZ43" s="64"/>
      <c r="BA43" s="64"/>
      <c r="BB43" s="64"/>
    </row>
    <row r="44" spans="1:54" s="66" customFormat="1" ht="11.25" customHeight="1" x14ac:dyDescent="0.2">
      <c r="A44" s="70"/>
      <c r="B44" s="259" t="s">
        <v>80</v>
      </c>
      <c r="C44" s="260"/>
      <c r="D44" s="75"/>
      <c r="E44" s="75"/>
      <c r="F44" s="75"/>
      <c r="G44" s="75"/>
      <c r="H44" s="75"/>
      <c r="I44" s="60"/>
      <c r="J44" s="60"/>
      <c r="K44" s="60"/>
      <c r="L44" s="60"/>
      <c r="M44" s="60"/>
      <c r="N44" s="61"/>
      <c r="O44" s="61"/>
      <c r="P44" s="61"/>
      <c r="Q44" s="61"/>
      <c r="R44" s="61"/>
      <c r="S44" s="61"/>
      <c r="T44" s="62"/>
      <c r="U44" s="62"/>
      <c r="V44" s="62"/>
      <c r="W44" s="62"/>
      <c r="X44" s="62"/>
      <c r="Y44" s="62"/>
      <c r="Z44" s="62"/>
      <c r="AA44" s="63"/>
      <c r="AB44" s="73"/>
      <c r="AC44" s="74"/>
      <c r="AD44" s="74"/>
      <c r="AE44" s="65"/>
      <c r="AF44" s="65"/>
      <c r="AG44" s="64"/>
      <c r="AH44" s="64"/>
      <c r="AI44" s="64"/>
      <c r="AJ44" s="64"/>
      <c r="AK44" s="64"/>
      <c r="AL44" s="64"/>
      <c r="AM44" s="64"/>
      <c r="AN44" s="64"/>
      <c r="AO44" s="65"/>
      <c r="AP44" s="65"/>
      <c r="AQ44" s="65"/>
      <c r="AR44" s="65"/>
      <c r="AS44" s="64"/>
      <c r="AT44" s="64"/>
      <c r="AU44" s="64"/>
      <c r="AV44" s="64"/>
      <c r="AW44" s="65"/>
      <c r="AX44" s="65"/>
      <c r="AY44" s="64"/>
      <c r="AZ44" s="64"/>
      <c r="BA44" s="64"/>
      <c r="BB44" s="64"/>
    </row>
    <row r="45" spans="1:54" s="66" customFormat="1" ht="14.25" x14ac:dyDescent="0.2">
      <c r="A45" s="70"/>
      <c r="B45" s="257" t="s">
        <v>81</v>
      </c>
      <c r="C45" s="258"/>
      <c r="D45" s="75"/>
      <c r="E45" s="75"/>
      <c r="F45" s="75"/>
      <c r="G45" s="75"/>
      <c r="H45" s="71">
        <v>174.94</v>
      </c>
      <c r="I45" s="60"/>
      <c r="J45" s="60"/>
      <c r="K45" s="60"/>
      <c r="L45" s="60"/>
      <c r="M45" s="60"/>
      <c r="N45" s="61"/>
      <c r="O45" s="61"/>
      <c r="P45" s="61"/>
      <c r="Q45" s="61"/>
      <c r="R45" s="61"/>
      <c r="S45" s="61"/>
      <c r="T45" s="62"/>
      <c r="U45" s="62"/>
      <c r="V45" s="62"/>
      <c r="W45" s="62"/>
      <c r="X45" s="62"/>
      <c r="Y45" s="62"/>
      <c r="Z45" s="62"/>
      <c r="AA45" s="63"/>
      <c r="AB45" s="73"/>
      <c r="AC45" s="74"/>
      <c r="AD45" s="74"/>
      <c r="AE45" s="65"/>
      <c r="AF45" s="65"/>
      <c r="AG45" s="64"/>
      <c r="AH45" s="64"/>
      <c r="AI45" s="64"/>
      <c r="AJ45" s="64"/>
      <c r="AK45" s="64"/>
      <c r="AL45" s="64"/>
      <c r="AM45" s="64"/>
      <c r="AN45" s="64"/>
      <c r="AO45" s="65"/>
      <c r="AP45" s="65"/>
      <c r="AQ45" s="65"/>
      <c r="AR45" s="65"/>
      <c r="AS45" s="64"/>
      <c r="AT45" s="64"/>
      <c r="AU45" s="64"/>
      <c r="AV45" s="64"/>
      <c r="AW45" s="65"/>
      <c r="AX45" s="65"/>
      <c r="AY45" s="64"/>
      <c r="AZ45" s="64"/>
      <c r="BA45" s="64"/>
      <c r="BB45" s="64"/>
    </row>
    <row r="46" spans="1:54" s="66" customFormat="1" ht="14.25" x14ac:dyDescent="0.2">
      <c r="A46" s="70"/>
      <c r="B46" s="257" t="s">
        <v>82</v>
      </c>
      <c r="C46" s="258"/>
      <c r="D46" s="75"/>
      <c r="E46" s="75"/>
      <c r="F46" s="75"/>
      <c r="G46" s="75"/>
      <c r="H46" s="71">
        <v>26.02</v>
      </c>
      <c r="I46" s="60"/>
      <c r="J46" s="60"/>
      <c r="K46" s="60"/>
      <c r="L46" s="60"/>
      <c r="M46" s="60"/>
      <c r="N46" s="61"/>
      <c r="O46" s="61"/>
      <c r="P46" s="61"/>
      <c r="Q46" s="61"/>
      <c r="R46" s="61"/>
      <c r="S46" s="61"/>
      <c r="T46" s="62"/>
      <c r="U46" s="62"/>
      <c r="V46" s="62"/>
      <c r="W46" s="62"/>
      <c r="X46" s="62"/>
      <c r="Y46" s="62"/>
      <c r="Z46" s="62"/>
      <c r="AA46" s="63"/>
      <c r="AB46" s="73"/>
      <c r="AC46" s="74"/>
      <c r="AD46" s="74"/>
      <c r="AE46" s="65"/>
      <c r="AF46" s="65"/>
      <c r="AG46" s="64"/>
      <c r="AH46" s="64"/>
      <c r="AI46" s="64"/>
      <c r="AJ46" s="64"/>
      <c r="AK46" s="64"/>
      <c r="AL46" s="64"/>
      <c r="AM46" s="64"/>
      <c r="AN46" s="64"/>
      <c r="AO46" s="65"/>
      <c r="AP46" s="65"/>
      <c r="AQ46" s="65"/>
      <c r="AR46" s="65"/>
      <c r="AS46" s="64"/>
      <c r="AT46" s="64"/>
      <c r="AU46" s="64"/>
      <c r="AV46" s="64"/>
      <c r="AW46" s="65"/>
      <c r="AX46" s="65"/>
      <c r="AY46" s="64"/>
      <c r="AZ46" s="64"/>
      <c r="BA46" s="64"/>
      <c r="BB46" s="64"/>
    </row>
    <row r="47" spans="1:54" s="66" customFormat="1" ht="14.25" x14ac:dyDescent="0.2">
      <c r="A47" s="70"/>
      <c r="B47" s="257" t="s">
        <v>83</v>
      </c>
      <c r="C47" s="258"/>
      <c r="D47" s="75"/>
      <c r="E47" s="75"/>
      <c r="F47" s="75"/>
      <c r="G47" s="75"/>
      <c r="H47" s="71">
        <v>31.55</v>
      </c>
      <c r="I47" s="60"/>
      <c r="J47" s="60"/>
      <c r="K47" s="60"/>
      <c r="L47" s="60"/>
      <c r="M47" s="60"/>
      <c r="N47" s="61"/>
      <c r="O47" s="61"/>
      <c r="P47" s="61"/>
      <c r="Q47" s="61"/>
      <c r="R47" s="61"/>
      <c r="S47" s="61"/>
      <c r="T47" s="62"/>
      <c r="U47" s="62"/>
      <c r="V47" s="62"/>
      <c r="W47" s="62"/>
      <c r="X47" s="62"/>
      <c r="Y47" s="62"/>
      <c r="Z47" s="62"/>
      <c r="AA47" s="63"/>
      <c r="AB47" s="73"/>
      <c r="AC47" s="74"/>
      <c r="AD47" s="74"/>
      <c r="AE47" s="65"/>
      <c r="AF47" s="65"/>
      <c r="AG47" s="64"/>
      <c r="AH47" s="64"/>
      <c r="AI47" s="64"/>
      <c r="AJ47" s="64"/>
      <c r="AK47" s="64"/>
      <c r="AL47" s="64"/>
      <c r="AM47" s="64"/>
      <c r="AN47" s="64"/>
      <c r="AO47" s="65"/>
      <c r="AP47" s="65"/>
      <c r="AQ47" s="65"/>
      <c r="AR47" s="65"/>
      <c r="AS47" s="64"/>
      <c r="AT47" s="64"/>
      <c r="AU47" s="64"/>
      <c r="AV47" s="64"/>
      <c r="AW47" s="65"/>
      <c r="AX47" s="65"/>
      <c r="AY47" s="64"/>
      <c r="AZ47" s="64"/>
      <c r="BA47" s="64"/>
      <c r="BB47" s="64"/>
    </row>
    <row r="48" spans="1:54" s="66" customFormat="1" ht="14.25" x14ac:dyDescent="0.2">
      <c r="A48" s="70"/>
      <c r="B48" s="257" t="s">
        <v>84</v>
      </c>
      <c r="C48" s="258"/>
      <c r="D48" s="75"/>
      <c r="E48" s="75"/>
      <c r="F48" s="75"/>
      <c r="G48" s="75"/>
      <c r="H48" s="71">
        <v>579.34</v>
      </c>
      <c r="I48" s="60"/>
      <c r="J48" s="60"/>
      <c r="K48" s="60"/>
      <c r="L48" s="60"/>
      <c r="M48" s="60"/>
      <c r="N48" s="61"/>
      <c r="O48" s="61"/>
      <c r="P48" s="61"/>
      <c r="Q48" s="61"/>
      <c r="R48" s="61"/>
      <c r="S48" s="61"/>
      <c r="T48" s="62"/>
      <c r="U48" s="62"/>
      <c r="V48" s="62"/>
      <c r="W48" s="62"/>
      <c r="X48" s="62"/>
      <c r="Y48" s="62"/>
      <c r="Z48" s="62"/>
      <c r="AA48" s="63"/>
      <c r="AB48" s="73"/>
      <c r="AC48" s="74"/>
      <c r="AD48" s="74"/>
      <c r="AE48" s="65"/>
      <c r="AF48" s="65"/>
      <c r="AG48" s="64"/>
      <c r="AH48" s="64"/>
      <c r="AI48" s="64"/>
      <c r="AJ48" s="64"/>
      <c r="AK48" s="64"/>
      <c r="AL48" s="64"/>
      <c r="AM48" s="64"/>
      <c r="AN48" s="64"/>
      <c r="AO48" s="65"/>
      <c r="AP48" s="65"/>
      <c r="AQ48" s="65"/>
      <c r="AR48" s="65"/>
      <c r="AS48" s="64"/>
      <c r="AT48" s="64"/>
      <c r="AU48" s="64"/>
      <c r="AV48" s="64"/>
      <c r="AW48" s="65"/>
      <c r="AX48" s="65"/>
      <c r="AY48" s="64"/>
      <c r="AZ48" s="64"/>
      <c r="BA48" s="64"/>
      <c r="BB48" s="64"/>
    </row>
    <row r="49" spans="1:54" s="66" customFormat="1" ht="14.25" x14ac:dyDescent="0.2">
      <c r="A49" s="70"/>
      <c r="B49" s="257" t="s">
        <v>16</v>
      </c>
      <c r="C49" s="258"/>
      <c r="D49" s="75"/>
      <c r="E49" s="75"/>
      <c r="F49" s="75"/>
      <c r="G49" s="75"/>
      <c r="H49" s="71">
        <v>204.82</v>
      </c>
      <c r="I49" s="60"/>
      <c r="J49" s="60"/>
      <c r="K49" s="60"/>
      <c r="L49" s="60"/>
      <c r="M49" s="60"/>
      <c r="N49" s="61"/>
      <c r="O49" s="61"/>
      <c r="P49" s="61"/>
      <c r="Q49" s="61"/>
      <c r="R49" s="61"/>
      <c r="S49" s="61"/>
      <c r="T49" s="62"/>
      <c r="U49" s="62"/>
      <c r="V49" s="62"/>
      <c r="W49" s="62"/>
      <c r="X49" s="62"/>
      <c r="Y49" s="62"/>
      <c r="Z49" s="62"/>
      <c r="AA49" s="63"/>
      <c r="AB49" s="73"/>
      <c r="AC49" s="74"/>
      <c r="AD49" s="74"/>
      <c r="AE49" s="65"/>
      <c r="AF49" s="65"/>
      <c r="AG49" s="64"/>
      <c r="AH49" s="64"/>
      <c r="AI49" s="64"/>
      <c r="AJ49" s="64"/>
      <c r="AK49" s="64"/>
      <c r="AL49" s="64"/>
      <c r="AM49" s="64"/>
      <c r="AN49" s="64"/>
      <c r="AO49" s="65"/>
      <c r="AP49" s="65"/>
      <c r="AQ49" s="65"/>
      <c r="AR49" s="65"/>
      <c r="AS49" s="64"/>
      <c r="AT49" s="64"/>
      <c r="AU49" s="64"/>
      <c r="AV49" s="64"/>
      <c r="AW49" s="65"/>
      <c r="AX49" s="65"/>
      <c r="AY49" s="64"/>
      <c r="AZ49" s="64"/>
      <c r="BA49" s="64"/>
      <c r="BB49" s="64"/>
    </row>
    <row r="50" spans="1:54" s="66" customFormat="1" ht="14.25" x14ac:dyDescent="0.2">
      <c r="A50" s="70"/>
      <c r="B50" s="257" t="s">
        <v>17</v>
      </c>
      <c r="C50" s="258"/>
      <c r="D50" s="75"/>
      <c r="E50" s="75"/>
      <c r="F50" s="75"/>
      <c r="G50" s="75"/>
      <c r="H50" s="71">
        <v>113.82</v>
      </c>
      <c r="I50" s="60"/>
      <c r="J50" s="60"/>
      <c r="K50" s="60"/>
      <c r="L50" s="60"/>
      <c r="M50" s="60"/>
      <c r="N50" s="61"/>
      <c r="O50" s="61"/>
      <c r="P50" s="61"/>
      <c r="Q50" s="61"/>
      <c r="R50" s="61"/>
      <c r="S50" s="61"/>
      <c r="T50" s="62"/>
      <c r="U50" s="62"/>
      <c r="V50" s="62"/>
      <c r="W50" s="62"/>
      <c r="X50" s="62"/>
      <c r="Y50" s="62"/>
      <c r="Z50" s="62"/>
      <c r="AA50" s="63"/>
      <c r="AB50" s="73"/>
      <c r="AC50" s="74"/>
      <c r="AD50" s="74"/>
      <c r="AE50" s="65"/>
      <c r="AF50" s="65"/>
      <c r="AG50" s="64"/>
      <c r="AH50" s="64"/>
      <c r="AI50" s="64"/>
      <c r="AJ50" s="64"/>
      <c r="AK50" s="64"/>
      <c r="AL50" s="64"/>
      <c r="AM50" s="64"/>
      <c r="AN50" s="64"/>
      <c r="AO50" s="65"/>
      <c r="AP50" s="65"/>
      <c r="AQ50" s="65"/>
      <c r="AR50" s="65"/>
      <c r="AS50" s="64"/>
      <c r="AT50" s="64"/>
      <c r="AU50" s="64"/>
      <c r="AV50" s="64"/>
      <c r="AW50" s="65"/>
      <c r="AX50" s="65"/>
      <c r="AY50" s="64"/>
      <c r="AZ50" s="64"/>
      <c r="BA50" s="64"/>
      <c r="BB50" s="64"/>
    </row>
    <row r="51" spans="1:54" s="66" customFormat="1" ht="14.25" x14ac:dyDescent="0.2">
      <c r="A51" s="70"/>
      <c r="B51" s="257" t="s">
        <v>85</v>
      </c>
      <c r="C51" s="258"/>
      <c r="D51" s="75"/>
      <c r="E51" s="75"/>
      <c r="F51" s="75"/>
      <c r="G51" s="75"/>
      <c r="H51" s="71">
        <v>390.89</v>
      </c>
      <c r="I51" s="60"/>
      <c r="J51" s="60"/>
      <c r="K51" s="60"/>
      <c r="L51" s="60"/>
      <c r="M51" s="60"/>
      <c r="N51" s="61"/>
      <c r="O51" s="61"/>
      <c r="P51" s="61"/>
      <c r="Q51" s="61"/>
      <c r="R51" s="61"/>
      <c r="S51" s="61"/>
      <c r="T51" s="62"/>
      <c r="U51" s="62"/>
      <c r="V51" s="62"/>
      <c r="W51" s="62"/>
      <c r="X51" s="62"/>
      <c r="Y51" s="62"/>
      <c r="Z51" s="62"/>
      <c r="AA51" s="63"/>
      <c r="AB51" s="73"/>
      <c r="AC51" s="74"/>
      <c r="AD51" s="74"/>
      <c r="AE51" s="65"/>
      <c r="AF51" s="65"/>
      <c r="AG51" s="64"/>
      <c r="AH51" s="64"/>
      <c r="AI51" s="64"/>
      <c r="AJ51" s="64"/>
      <c r="AK51" s="64"/>
      <c r="AL51" s="64"/>
      <c r="AM51" s="64"/>
      <c r="AN51" s="64"/>
      <c r="AO51" s="65"/>
      <c r="AP51" s="65"/>
      <c r="AQ51" s="65"/>
      <c r="AR51" s="65"/>
      <c r="AS51" s="64"/>
      <c r="AT51" s="64"/>
      <c r="AU51" s="64"/>
      <c r="AV51" s="64"/>
      <c r="AW51" s="65"/>
      <c r="AX51" s="65"/>
      <c r="AY51" s="64"/>
      <c r="AZ51" s="64"/>
      <c r="BA51" s="64"/>
      <c r="BB51" s="64"/>
    </row>
    <row r="52" spans="1:54" s="66" customFormat="1" ht="14.25" x14ac:dyDescent="0.2">
      <c r="A52" s="76"/>
      <c r="B52" s="261" t="s">
        <v>86</v>
      </c>
      <c r="C52" s="261"/>
      <c r="D52" s="76"/>
      <c r="E52" s="76"/>
      <c r="F52" s="76"/>
      <c r="G52" s="76"/>
      <c r="H52" s="71">
        <v>20.04</v>
      </c>
      <c r="I52" s="60"/>
      <c r="J52" s="60"/>
      <c r="K52" s="60"/>
      <c r="L52" s="60"/>
      <c r="M52" s="60"/>
      <c r="N52" s="61"/>
      <c r="O52" s="61"/>
      <c r="P52" s="61"/>
      <c r="Q52" s="61"/>
      <c r="R52" s="61"/>
      <c r="S52" s="61"/>
      <c r="T52" s="62"/>
      <c r="U52" s="62"/>
      <c r="V52" s="62"/>
      <c r="W52" s="62"/>
      <c r="X52" s="62"/>
      <c r="Y52" s="62"/>
      <c r="Z52" s="62"/>
      <c r="AA52" s="63"/>
      <c r="AB52" s="73"/>
      <c r="AC52" s="74"/>
      <c r="AD52" s="74"/>
      <c r="AE52" s="65"/>
      <c r="AF52" s="65"/>
      <c r="AG52" s="64"/>
      <c r="AH52" s="64"/>
      <c r="AI52" s="64"/>
      <c r="AJ52" s="64"/>
      <c r="AK52" s="64"/>
      <c r="AL52" s="64"/>
      <c r="AM52" s="64"/>
      <c r="AN52" s="64"/>
      <c r="AO52" s="65"/>
      <c r="AP52" s="65"/>
      <c r="AQ52" s="65"/>
      <c r="AR52" s="65"/>
      <c r="AS52" s="64"/>
      <c r="AT52" s="64"/>
      <c r="AU52" s="64"/>
      <c r="AV52" s="64"/>
      <c r="AW52" s="65"/>
      <c r="AX52" s="65"/>
      <c r="AY52" s="64"/>
      <c r="AZ52" s="64"/>
      <c r="BA52" s="64"/>
      <c r="BB52" s="64"/>
    </row>
    <row r="53" spans="1:54" ht="26.25" customHeight="1" x14ac:dyDescent="0.2"/>
    <row r="54" spans="1:54" s="82" customFormat="1" x14ac:dyDescent="0.2">
      <c r="A54" s="77" t="s">
        <v>87</v>
      </c>
      <c r="B54" s="78"/>
      <c r="C54" s="265"/>
      <c r="D54" s="265"/>
      <c r="E54" s="263"/>
      <c r="F54" s="263"/>
      <c r="G54" s="263"/>
      <c r="H54" s="263"/>
      <c r="I54" s="54"/>
      <c r="J54" s="54"/>
      <c r="K54" s="54"/>
      <c r="L54" s="54"/>
      <c r="M54" s="54"/>
      <c r="N54" s="79"/>
      <c r="O54" s="79"/>
      <c r="P54" s="79"/>
      <c r="Q54" s="79"/>
      <c r="R54" s="79"/>
      <c r="S54" s="79"/>
      <c r="T54" s="80"/>
      <c r="U54" s="80"/>
      <c r="V54" s="80"/>
      <c r="W54" s="80"/>
      <c r="X54" s="80"/>
      <c r="Y54" s="80"/>
      <c r="Z54" s="80"/>
      <c r="AA54" s="52"/>
      <c r="AB54" s="53"/>
      <c r="AC54" s="53"/>
      <c r="AD54" s="53"/>
      <c r="AE54" s="54" t="s">
        <v>3</v>
      </c>
      <c r="AF54" s="54" t="s">
        <v>3</v>
      </c>
      <c r="AG54" s="81" t="s">
        <v>3</v>
      </c>
      <c r="AH54" s="81" t="s">
        <v>3</v>
      </c>
      <c r="AI54" s="81" t="s">
        <v>3</v>
      </c>
      <c r="AJ54" s="81" t="s">
        <v>3</v>
      </c>
      <c r="AK54" s="53"/>
      <c r="AL54" s="53"/>
      <c r="AM54" s="53"/>
      <c r="AN54" s="53"/>
      <c r="AO54" s="54"/>
      <c r="AP54" s="54"/>
      <c r="AQ54" s="54"/>
      <c r="AR54" s="54"/>
      <c r="AS54" s="53"/>
      <c r="AT54" s="53"/>
      <c r="AU54" s="53"/>
      <c r="AV54" s="53"/>
      <c r="AW54" s="54"/>
      <c r="AX54" s="54"/>
      <c r="AY54" s="53"/>
      <c r="AZ54" s="53"/>
      <c r="BA54" s="53"/>
      <c r="BB54" s="53"/>
    </row>
    <row r="55" spans="1:54" s="84" customFormat="1" ht="18.75" customHeight="1" x14ac:dyDescent="0.2">
      <c r="A55" s="83"/>
      <c r="B55" s="83"/>
      <c r="C55" s="243" t="s">
        <v>88</v>
      </c>
      <c r="D55" s="243"/>
      <c r="E55" s="243"/>
      <c r="F55" s="243"/>
      <c r="G55" s="243"/>
      <c r="H55" s="243"/>
      <c r="I55" s="54"/>
      <c r="J55" s="54"/>
      <c r="K55" s="54"/>
      <c r="L55" s="54"/>
      <c r="M55" s="54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52"/>
      <c r="AB55" s="53"/>
      <c r="AC55" s="53"/>
      <c r="AD55" s="53"/>
      <c r="AE55" s="54"/>
      <c r="AF55" s="54"/>
      <c r="AG55" s="53"/>
      <c r="AH55" s="53"/>
      <c r="AI55" s="53"/>
      <c r="AJ55" s="53"/>
      <c r="AK55" s="53"/>
      <c r="AL55" s="53"/>
      <c r="AM55" s="53"/>
      <c r="AN55" s="53"/>
      <c r="AO55" s="54"/>
      <c r="AP55" s="54"/>
      <c r="AQ55" s="54"/>
      <c r="AR55" s="54"/>
      <c r="AS55" s="53"/>
      <c r="AT55" s="53"/>
      <c r="AU55" s="53"/>
      <c r="AV55" s="53"/>
      <c r="AW55" s="54"/>
      <c r="AX55" s="54"/>
      <c r="AY55" s="53"/>
      <c r="AZ55" s="53"/>
      <c r="BA55" s="53"/>
      <c r="BB55" s="53"/>
    </row>
    <row r="56" spans="1:54" s="82" customFormat="1" ht="15" x14ac:dyDescent="0.25">
      <c r="A56" s="77" t="s">
        <v>89</v>
      </c>
      <c r="B56" s="78"/>
      <c r="C56" s="85"/>
      <c r="D56" s="86"/>
      <c r="E56" s="263"/>
      <c r="F56" s="263"/>
      <c r="G56" s="263"/>
      <c r="H56" s="263"/>
      <c r="I56" s="54"/>
      <c r="J56" s="54"/>
      <c r="K56" s="54"/>
      <c r="L56" s="54"/>
      <c r="M56" s="54"/>
      <c r="N56" s="79"/>
      <c r="O56" s="79"/>
      <c r="P56" s="79"/>
      <c r="Q56" s="79"/>
      <c r="R56" s="79"/>
      <c r="S56" s="79"/>
      <c r="T56" s="80"/>
      <c r="U56" s="80"/>
      <c r="V56" s="80"/>
      <c r="W56" s="80"/>
      <c r="X56" s="80"/>
      <c r="Y56" s="80"/>
      <c r="Z56" s="80"/>
      <c r="AA56" s="52"/>
      <c r="AB56" s="53"/>
      <c r="AC56" s="53"/>
      <c r="AD56" s="53"/>
      <c r="AE56" s="54"/>
      <c r="AF56" s="54"/>
      <c r="AG56" s="53"/>
      <c r="AH56" s="53"/>
      <c r="AI56" s="53"/>
      <c r="AJ56" s="53"/>
      <c r="AK56" s="81" t="s">
        <v>3</v>
      </c>
      <c r="AL56" s="81" t="s">
        <v>3</v>
      </c>
      <c r="AM56" s="81" t="s">
        <v>3</v>
      </c>
      <c r="AN56" s="81" t="s">
        <v>3</v>
      </c>
      <c r="AO56" s="54"/>
      <c r="AP56" s="54"/>
      <c r="AQ56" s="54"/>
      <c r="AR56" s="54"/>
      <c r="AS56" s="53"/>
      <c r="AT56" s="53"/>
      <c r="AU56" s="53"/>
      <c r="AV56" s="53"/>
      <c r="AW56" s="54"/>
      <c r="AX56" s="54"/>
      <c r="AY56" s="53"/>
      <c r="AZ56" s="53"/>
      <c r="BA56" s="53"/>
      <c r="BB56" s="53"/>
    </row>
    <row r="57" spans="1:54" s="84" customFormat="1" ht="18.75" customHeight="1" x14ac:dyDescent="0.2">
      <c r="A57" s="83"/>
      <c r="B57" s="83"/>
      <c r="C57" s="243" t="s">
        <v>88</v>
      </c>
      <c r="D57" s="243"/>
      <c r="E57" s="243"/>
      <c r="F57" s="243"/>
      <c r="G57" s="243"/>
      <c r="H57" s="243"/>
      <c r="I57" s="54"/>
      <c r="J57" s="54"/>
      <c r="K57" s="54"/>
      <c r="L57" s="54"/>
      <c r="M57" s="54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52"/>
      <c r="AB57" s="53"/>
      <c r="AC57" s="53"/>
      <c r="AD57" s="53"/>
      <c r="AE57" s="54"/>
      <c r="AF57" s="54"/>
      <c r="AG57" s="53"/>
      <c r="AH57" s="53"/>
      <c r="AI57" s="53"/>
      <c r="AJ57" s="53"/>
      <c r="AK57" s="53"/>
      <c r="AL57" s="53"/>
      <c r="AM57" s="53"/>
      <c r="AN57" s="53"/>
      <c r="AO57" s="54"/>
      <c r="AP57" s="54"/>
      <c r="AQ57" s="54"/>
      <c r="AR57" s="54"/>
      <c r="AS57" s="53"/>
      <c r="AT57" s="53"/>
      <c r="AU57" s="53"/>
      <c r="AV57" s="53"/>
      <c r="AW57" s="54"/>
      <c r="AX57" s="54"/>
      <c r="AY57" s="53"/>
      <c r="AZ57" s="53"/>
      <c r="BA57" s="53"/>
      <c r="BB57" s="53"/>
    </row>
    <row r="58" spans="1:54" s="82" customFormat="1" x14ac:dyDescent="0.2">
      <c r="A58" s="264" t="s">
        <v>90</v>
      </c>
      <c r="B58" s="264"/>
      <c r="C58" s="264"/>
      <c r="D58" s="264"/>
      <c r="E58" s="263"/>
      <c r="F58" s="263"/>
      <c r="G58" s="263"/>
      <c r="H58" s="263"/>
      <c r="I58" s="54"/>
      <c r="J58" s="54"/>
      <c r="K58" s="54"/>
      <c r="L58" s="54"/>
      <c r="M58" s="54"/>
      <c r="N58" s="79"/>
      <c r="O58" s="79"/>
      <c r="P58" s="79"/>
      <c r="Q58" s="79"/>
      <c r="R58" s="79"/>
      <c r="S58" s="79"/>
      <c r="T58" s="80"/>
      <c r="U58" s="80"/>
      <c r="V58" s="80"/>
      <c r="W58" s="80"/>
      <c r="X58" s="80"/>
      <c r="Y58" s="80"/>
      <c r="Z58" s="80"/>
      <c r="AA58" s="52"/>
      <c r="AB58" s="53"/>
      <c r="AC58" s="53"/>
      <c r="AD58" s="53"/>
      <c r="AE58" s="54"/>
      <c r="AF58" s="54"/>
      <c r="AG58" s="53"/>
      <c r="AH58" s="53"/>
      <c r="AI58" s="53"/>
      <c r="AJ58" s="53"/>
      <c r="AK58" s="53"/>
      <c r="AL58" s="53"/>
      <c r="AM58" s="53"/>
      <c r="AN58" s="53"/>
      <c r="AO58" s="87" t="s">
        <v>90</v>
      </c>
      <c r="AP58" s="87" t="s">
        <v>3</v>
      </c>
      <c r="AQ58" s="87" t="s">
        <v>3</v>
      </c>
      <c r="AR58" s="87" t="s">
        <v>3</v>
      </c>
      <c r="AS58" s="81" t="s">
        <v>3</v>
      </c>
      <c r="AT58" s="81" t="s">
        <v>3</v>
      </c>
      <c r="AU58" s="81" t="s">
        <v>3</v>
      </c>
      <c r="AV58" s="81" t="s">
        <v>3</v>
      </c>
      <c r="AW58" s="54"/>
      <c r="AX58" s="54"/>
      <c r="AY58" s="53"/>
      <c r="AZ58" s="53"/>
      <c r="BA58" s="53"/>
      <c r="BB58" s="53"/>
    </row>
    <row r="59" spans="1:54" s="84" customFormat="1" ht="18.75" customHeight="1" x14ac:dyDescent="0.2">
      <c r="A59" s="83"/>
      <c r="B59" s="83"/>
      <c r="C59" s="243" t="s">
        <v>88</v>
      </c>
      <c r="D59" s="243"/>
      <c r="E59" s="243"/>
      <c r="F59" s="243"/>
      <c r="G59" s="243"/>
      <c r="H59" s="243"/>
      <c r="I59" s="54"/>
      <c r="J59" s="54"/>
      <c r="K59" s="54"/>
      <c r="L59" s="54"/>
      <c r="M59" s="54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52"/>
      <c r="AB59" s="53"/>
      <c r="AC59" s="53"/>
      <c r="AD59" s="53"/>
      <c r="AE59" s="54"/>
      <c r="AF59" s="54"/>
      <c r="AG59" s="53"/>
      <c r="AH59" s="53"/>
      <c r="AI59" s="53"/>
      <c r="AJ59" s="53"/>
      <c r="AK59" s="53"/>
      <c r="AL59" s="53"/>
      <c r="AM59" s="53"/>
      <c r="AN59" s="53"/>
      <c r="AO59" s="54"/>
      <c r="AP59" s="54"/>
      <c r="AQ59" s="54"/>
      <c r="AR59" s="54"/>
      <c r="AS59" s="53"/>
      <c r="AT59" s="53"/>
      <c r="AU59" s="53"/>
      <c r="AV59" s="53"/>
      <c r="AW59" s="54"/>
      <c r="AX59" s="54"/>
      <c r="AY59" s="53"/>
      <c r="AZ59" s="53"/>
      <c r="BA59" s="53"/>
      <c r="BB59" s="53"/>
    </row>
    <row r="60" spans="1:54" s="82" customFormat="1" x14ac:dyDescent="0.2">
      <c r="A60" s="77" t="s">
        <v>46</v>
      </c>
      <c r="B60" s="78"/>
      <c r="C60" s="262"/>
      <c r="D60" s="262"/>
      <c r="E60" s="263"/>
      <c r="F60" s="263"/>
      <c r="G60" s="263"/>
      <c r="H60" s="263"/>
      <c r="I60" s="54"/>
      <c r="J60" s="54"/>
      <c r="K60" s="54"/>
      <c r="L60" s="54"/>
      <c r="M60" s="54"/>
      <c r="N60" s="79"/>
      <c r="O60" s="79"/>
      <c r="P60" s="79"/>
      <c r="Q60" s="79"/>
      <c r="R60" s="79"/>
      <c r="S60" s="79"/>
      <c r="T60" s="80"/>
      <c r="U60" s="80"/>
      <c r="V60" s="80"/>
      <c r="W60" s="80"/>
      <c r="X60" s="80"/>
      <c r="Y60" s="80"/>
      <c r="Z60" s="80"/>
      <c r="AA60" s="52"/>
      <c r="AB60" s="53"/>
      <c r="AC60" s="53"/>
      <c r="AD60" s="53"/>
      <c r="AE60" s="54"/>
      <c r="AF60" s="54"/>
      <c r="AG60" s="53"/>
      <c r="AH60" s="53"/>
      <c r="AI60" s="53"/>
      <c r="AJ60" s="53"/>
      <c r="AK60" s="53"/>
      <c r="AL60" s="53"/>
      <c r="AM60" s="53"/>
      <c r="AN60" s="53"/>
      <c r="AO60" s="54"/>
      <c r="AP60" s="54"/>
      <c r="AQ60" s="54"/>
      <c r="AR60" s="54"/>
      <c r="AS60" s="53"/>
      <c r="AT60" s="53"/>
      <c r="AU60" s="53"/>
      <c r="AV60" s="53"/>
      <c r="AW60" s="87" t="s">
        <v>3</v>
      </c>
      <c r="AX60" s="87" t="s">
        <v>3</v>
      </c>
      <c r="AY60" s="81" t="s">
        <v>3</v>
      </c>
      <c r="AZ60" s="81" t="s">
        <v>3</v>
      </c>
      <c r="BA60" s="81" t="s">
        <v>3</v>
      </c>
      <c r="BB60" s="81" t="s">
        <v>3</v>
      </c>
    </row>
    <row r="61" spans="1:54" s="84" customFormat="1" ht="18.75" customHeight="1" x14ac:dyDescent="0.2">
      <c r="A61" s="83"/>
      <c r="B61" s="83"/>
      <c r="C61" s="243" t="s">
        <v>43</v>
      </c>
      <c r="D61" s="243"/>
      <c r="E61" s="243"/>
      <c r="F61" s="243"/>
      <c r="G61" s="243"/>
      <c r="H61" s="243"/>
      <c r="I61" s="54"/>
      <c r="J61" s="54"/>
      <c r="K61" s="54"/>
      <c r="L61" s="54"/>
      <c r="M61" s="54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52"/>
      <c r="AB61" s="53"/>
      <c r="AC61" s="53"/>
      <c r="AD61" s="53"/>
      <c r="AE61" s="54"/>
      <c r="AF61" s="54"/>
      <c r="AG61" s="53"/>
      <c r="AH61" s="53"/>
      <c r="AI61" s="53"/>
      <c r="AJ61" s="53"/>
      <c r="AK61" s="53"/>
      <c r="AL61" s="53"/>
      <c r="AM61" s="53"/>
      <c r="AN61" s="53"/>
      <c r="AO61" s="54"/>
      <c r="AP61" s="54"/>
      <c r="AQ61" s="54"/>
      <c r="AR61" s="54"/>
      <c r="AS61" s="53"/>
      <c r="AT61" s="53"/>
      <c r="AU61" s="53"/>
      <c r="AV61" s="53"/>
      <c r="AW61" s="54"/>
      <c r="AX61" s="54"/>
      <c r="AY61" s="53"/>
      <c r="AZ61" s="53"/>
      <c r="BA61" s="53"/>
      <c r="BB61" s="53"/>
    </row>
  </sheetData>
  <mergeCells count="50">
    <mergeCell ref="C59:H59"/>
    <mergeCell ref="C60:D60"/>
    <mergeCell ref="E60:H60"/>
    <mergeCell ref="C61:H61"/>
    <mergeCell ref="E54:H54"/>
    <mergeCell ref="C55:H55"/>
    <mergeCell ref="E56:H56"/>
    <mergeCell ref="C57:H57"/>
    <mergeCell ref="A58:D58"/>
    <mergeCell ref="E58:H58"/>
    <mergeCell ref="C54:D54"/>
    <mergeCell ref="B48:C48"/>
    <mergeCell ref="B49:C49"/>
    <mergeCell ref="B50:C50"/>
    <mergeCell ref="B51:C51"/>
    <mergeCell ref="B52:C52"/>
    <mergeCell ref="B47:C47"/>
    <mergeCell ref="B34:C34"/>
    <mergeCell ref="A35:H35"/>
    <mergeCell ref="B36:C36"/>
    <mergeCell ref="A37:H37"/>
    <mergeCell ref="B38:C38"/>
    <mergeCell ref="A39:H39"/>
    <mergeCell ref="B42:C42"/>
    <mergeCell ref="B43:C43"/>
    <mergeCell ref="B44:C44"/>
    <mergeCell ref="B45:C45"/>
    <mergeCell ref="B46:C46"/>
    <mergeCell ref="B33:C33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9:C29"/>
    <mergeCell ref="B30:C30"/>
    <mergeCell ref="A31:H31"/>
    <mergeCell ref="B16:G16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34"/>
  <sheetViews>
    <sheetView zoomScale="70" zoomScaleNormal="70" workbookViewId="0">
      <selection activeCell="C3" sqref="C3:J3"/>
    </sheetView>
  </sheetViews>
  <sheetFormatPr defaultColWidth="9.140625" defaultRowHeight="12.75" customHeight="1" x14ac:dyDescent="0.2"/>
  <cols>
    <col min="1" max="1" width="5.85546875" style="1" customWidth="1"/>
    <col min="2" max="2" width="13.42578125" style="1" customWidth="1"/>
    <col min="3" max="3" width="42.42578125" style="1" customWidth="1"/>
    <col min="4" max="10" width="17.140625" style="1" customWidth="1"/>
    <col min="11" max="13" width="14.140625" style="1" customWidth="1"/>
    <col min="14" max="14" width="18.85546875" style="1" customWidth="1"/>
    <col min="15" max="15" width="10.42578125" style="1" customWidth="1"/>
    <col min="16" max="16" width="14.140625" style="1" customWidth="1"/>
    <col min="17" max="24" width="162.42578125" style="2" hidden="1" customWidth="1"/>
    <col min="25" max="32" width="162.42578125" style="3" hidden="1" customWidth="1"/>
    <col min="33" max="41" width="175.85546875" style="2" hidden="1" customWidth="1"/>
    <col min="42" max="50" width="175.85546875" style="3" hidden="1" customWidth="1"/>
    <col min="51" max="65" width="261.7109375" style="4" hidden="1" customWidth="1"/>
    <col min="66" max="95" width="261.7109375" style="3" hidden="1" customWidth="1"/>
    <col min="96" max="96" width="267.5703125" style="2" hidden="1" customWidth="1"/>
    <col min="97" max="16384" width="9.140625" style="1"/>
  </cols>
  <sheetData>
    <row r="1" spans="1:95" customFormat="1" ht="15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0</v>
      </c>
    </row>
    <row r="2" spans="1:95" customFormat="1" ht="15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 t="s">
        <v>1</v>
      </c>
    </row>
    <row r="3" spans="1:95" customFormat="1" ht="14.25" x14ac:dyDescent="0.2">
      <c r="B3" s="7" t="s">
        <v>2</v>
      </c>
      <c r="C3" s="269" t="s">
        <v>96</v>
      </c>
      <c r="D3" s="270"/>
      <c r="E3" s="270"/>
      <c r="F3" s="270"/>
      <c r="G3" s="270"/>
      <c r="H3" s="270"/>
      <c r="I3" s="270"/>
      <c r="J3" s="270"/>
      <c r="K3" s="8"/>
      <c r="L3" s="8"/>
      <c r="M3" s="8"/>
      <c r="N3" s="8"/>
      <c r="O3" s="8"/>
      <c r="P3" s="8"/>
      <c r="Q3" s="8" t="s">
        <v>3</v>
      </c>
      <c r="R3" s="8" t="s">
        <v>3</v>
      </c>
      <c r="S3" s="8" t="s">
        <v>3</v>
      </c>
      <c r="T3" s="8" t="s">
        <v>3</v>
      </c>
      <c r="U3" s="8" t="s">
        <v>3</v>
      </c>
      <c r="V3" s="8" t="s">
        <v>3</v>
      </c>
      <c r="W3" s="8" t="s">
        <v>3</v>
      </c>
      <c r="X3" s="8" t="s">
        <v>3</v>
      </c>
    </row>
    <row r="4" spans="1:95" customFormat="1" x14ac:dyDescent="0.2">
      <c r="B4" s="9"/>
      <c r="C4" s="271" t="s">
        <v>4</v>
      </c>
      <c r="D4" s="271"/>
      <c r="E4" s="271"/>
      <c r="F4" s="271"/>
      <c r="G4" s="271"/>
      <c r="H4" s="271"/>
      <c r="I4" s="271"/>
      <c r="J4" s="271"/>
      <c r="K4" s="9"/>
      <c r="L4" s="9"/>
      <c r="M4" s="9"/>
      <c r="N4" s="9"/>
      <c r="O4" s="9"/>
      <c r="P4" s="9"/>
      <c r="Y4" s="10" t="s">
        <v>4</v>
      </c>
      <c r="Z4" s="10" t="s">
        <v>3</v>
      </c>
      <c r="AA4" s="10" t="s">
        <v>3</v>
      </c>
      <c r="AB4" s="10" t="s">
        <v>3</v>
      </c>
      <c r="AC4" s="10" t="s">
        <v>3</v>
      </c>
      <c r="AD4" s="10" t="s">
        <v>3</v>
      </c>
      <c r="AE4" s="10" t="s">
        <v>3</v>
      </c>
      <c r="AF4" s="10" t="s">
        <v>3</v>
      </c>
    </row>
    <row r="5" spans="1:95" customFormat="1" ht="14.25" x14ac:dyDescent="0.2">
      <c r="B5" s="7" t="s">
        <v>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95" customFormat="1" ht="14.25" customHeight="1" x14ac:dyDescent="0.2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95" customFormat="1" ht="15" x14ac:dyDescent="0.2">
      <c r="B7" s="11" t="s">
        <v>6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95" customFormat="1" ht="15" customHeight="1" x14ac:dyDescent="0.2">
      <c r="A8" s="11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95" customFormat="1" ht="15" x14ac:dyDescent="0.2">
      <c r="A9" s="11"/>
      <c r="B9" s="272"/>
      <c r="C9" s="272"/>
      <c r="D9" s="272"/>
      <c r="E9" s="272"/>
      <c r="F9" s="272"/>
      <c r="G9" s="272"/>
      <c r="H9" s="272"/>
      <c r="I9" s="272"/>
      <c r="J9" s="272"/>
      <c r="K9" s="11"/>
      <c r="L9" s="11"/>
      <c r="M9" s="11"/>
      <c r="N9" s="11"/>
      <c r="O9" s="11"/>
      <c r="P9" s="11"/>
      <c r="AG9" s="8" t="s">
        <v>3</v>
      </c>
      <c r="AH9" s="8" t="s">
        <v>3</v>
      </c>
      <c r="AI9" s="8" t="s">
        <v>3</v>
      </c>
      <c r="AJ9" s="8" t="s">
        <v>3</v>
      </c>
      <c r="AK9" s="8" t="s">
        <v>3</v>
      </c>
      <c r="AL9" s="8" t="s">
        <v>3</v>
      </c>
      <c r="AM9" s="8" t="s">
        <v>3</v>
      </c>
      <c r="AN9" s="8" t="s">
        <v>3</v>
      </c>
      <c r="AO9" s="8" t="s">
        <v>3</v>
      </c>
    </row>
    <row r="10" spans="1:95" customFormat="1" x14ac:dyDescent="0.2">
      <c r="B10" s="271" t="s">
        <v>7</v>
      </c>
      <c r="C10" s="271"/>
      <c r="D10" s="271"/>
      <c r="E10" s="271"/>
      <c r="F10" s="271"/>
      <c r="G10" s="271"/>
      <c r="H10" s="271"/>
      <c r="I10" s="271"/>
      <c r="J10" s="271"/>
      <c r="K10" s="9"/>
      <c r="L10" s="9"/>
      <c r="M10" s="9"/>
      <c r="N10" s="9"/>
      <c r="O10" s="9"/>
      <c r="P10" s="9"/>
      <c r="AP10" s="10" t="s">
        <v>7</v>
      </c>
      <c r="AQ10" s="10" t="s">
        <v>3</v>
      </c>
      <c r="AR10" s="10" t="s">
        <v>3</v>
      </c>
      <c r="AS10" s="10" t="s">
        <v>3</v>
      </c>
      <c r="AT10" s="10" t="s">
        <v>3</v>
      </c>
      <c r="AU10" s="10" t="s">
        <v>3</v>
      </c>
      <c r="AV10" s="10" t="s">
        <v>3</v>
      </c>
      <c r="AW10" s="10" t="s">
        <v>3</v>
      </c>
      <c r="AX10" s="10" t="s">
        <v>3</v>
      </c>
    </row>
    <row r="11" spans="1:95" customFormat="1" ht="14.25" customHeight="1" x14ac:dyDescent="0.2">
      <c r="B11" s="12" t="s">
        <v>8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95" customFormat="1" ht="18" x14ac:dyDescent="0.25">
      <c r="B12" s="273" t="s">
        <v>9</v>
      </c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AY12" s="15" t="s">
        <v>9</v>
      </c>
      <c r="AZ12" s="15" t="s">
        <v>3</v>
      </c>
      <c r="BA12" s="15" t="s">
        <v>3</v>
      </c>
      <c r="BB12" s="15" t="s">
        <v>3</v>
      </c>
      <c r="BC12" s="15" t="s">
        <v>3</v>
      </c>
      <c r="BD12" s="15" t="s">
        <v>3</v>
      </c>
      <c r="BE12" s="15" t="s">
        <v>3</v>
      </c>
      <c r="BF12" s="15" t="s">
        <v>3</v>
      </c>
      <c r="BG12" s="15" t="s">
        <v>3</v>
      </c>
      <c r="BH12" s="15" t="s">
        <v>3</v>
      </c>
      <c r="BI12" s="15" t="s">
        <v>3</v>
      </c>
      <c r="BJ12" s="15" t="s">
        <v>3</v>
      </c>
      <c r="BK12" s="15" t="s">
        <v>3</v>
      </c>
      <c r="BL12" s="15" t="s">
        <v>3</v>
      </c>
      <c r="BM12" s="15" t="s">
        <v>3</v>
      </c>
    </row>
    <row r="13" spans="1:95" customFormat="1" ht="18" customHeight="1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95" customFormat="1" ht="14.25" x14ac:dyDescent="0.2">
      <c r="B14" s="276" t="s">
        <v>133</v>
      </c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BN14" s="16" t="s">
        <v>3</v>
      </c>
      <c r="BO14" s="16" t="s">
        <v>3</v>
      </c>
      <c r="BP14" s="16" t="s">
        <v>3</v>
      </c>
      <c r="BQ14" s="16" t="s">
        <v>3</v>
      </c>
      <c r="BR14" s="16" t="s">
        <v>3</v>
      </c>
      <c r="BS14" s="16" t="s">
        <v>3</v>
      </c>
      <c r="BT14" s="16" t="s">
        <v>3</v>
      </c>
      <c r="BU14" s="16" t="s">
        <v>3</v>
      </c>
      <c r="BV14" s="16" t="s">
        <v>3</v>
      </c>
      <c r="BW14" s="16" t="s">
        <v>3</v>
      </c>
      <c r="BX14" s="16" t="s">
        <v>3</v>
      </c>
      <c r="BY14" s="16" t="s">
        <v>3</v>
      </c>
      <c r="BZ14" s="16" t="s">
        <v>3</v>
      </c>
      <c r="CA14" s="16" t="s">
        <v>3</v>
      </c>
      <c r="CB14" s="16" t="s">
        <v>3</v>
      </c>
    </row>
    <row r="15" spans="1:95" customFormat="1" x14ac:dyDescent="0.2">
      <c r="B15" s="275" t="s">
        <v>10</v>
      </c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CC15" s="17" t="s">
        <v>10</v>
      </c>
      <c r="CD15" s="17" t="s">
        <v>3</v>
      </c>
      <c r="CE15" s="17" t="s">
        <v>3</v>
      </c>
      <c r="CF15" s="17" t="s">
        <v>3</v>
      </c>
      <c r="CG15" s="17" t="s">
        <v>3</v>
      </c>
      <c r="CH15" s="17" t="s">
        <v>3</v>
      </c>
      <c r="CI15" s="17" t="s">
        <v>3</v>
      </c>
      <c r="CJ15" s="17" t="s">
        <v>3</v>
      </c>
      <c r="CK15" s="17" t="s">
        <v>3</v>
      </c>
      <c r="CL15" s="17" t="s">
        <v>3</v>
      </c>
      <c r="CM15" s="17" t="s">
        <v>3</v>
      </c>
      <c r="CN15" s="17" t="s">
        <v>3</v>
      </c>
      <c r="CO15" s="17" t="s">
        <v>3</v>
      </c>
      <c r="CP15" s="17" t="s">
        <v>3</v>
      </c>
      <c r="CQ15" s="17" t="s">
        <v>3</v>
      </c>
    </row>
    <row r="16" spans="1:95" customForma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96" customFormat="1" ht="14.25" x14ac:dyDescent="0.2">
      <c r="B17" s="129" t="s">
        <v>50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96" customFormat="1" ht="14.25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96" customFormat="1" ht="23.25" customHeight="1" x14ac:dyDescent="0.2">
      <c r="A19" s="268" t="s">
        <v>11</v>
      </c>
      <c r="B19" s="268" t="s">
        <v>12</v>
      </c>
      <c r="C19" s="266" t="s">
        <v>13</v>
      </c>
      <c r="D19" s="279" t="s">
        <v>14</v>
      </c>
      <c r="E19" s="279"/>
      <c r="F19" s="279"/>
      <c r="G19" s="279"/>
      <c r="H19" s="279"/>
      <c r="I19" s="279"/>
      <c r="J19" s="279"/>
      <c r="K19" s="268" t="s">
        <v>15</v>
      </c>
      <c r="L19" s="268" t="s">
        <v>16</v>
      </c>
      <c r="M19" s="268" t="s">
        <v>17</v>
      </c>
      <c r="N19" s="268" t="s">
        <v>18</v>
      </c>
      <c r="O19" s="279" t="s">
        <v>19</v>
      </c>
      <c r="P19" s="279"/>
    </row>
    <row r="20" spans="1:96" customFormat="1" ht="25.5" customHeight="1" x14ac:dyDescent="0.2">
      <c r="A20" s="268"/>
      <c r="B20" s="268"/>
      <c r="C20" s="278"/>
      <c r="D20" s="268" t="s">
        <v>20</v>
      </c>
      <c r="E20" s="280" t="s">
        <v>21</v>
      </c>
      <c r="F20" s="281"/>
      <c r="G20" s="281"/>
      <c r="H20" s="281"/>
      <c r="I20" s="282"/>
      <c r="J20" s="266" t="s">
        <v>22</v>
      </c>
      <c r="K20" s="268"/>
      <c r="L20" s="268"/>
      <c r="M20" s="268"/>
      <c r="N20" s="268"/>
      <c r="O20" s="268" t="s">
        <v>23</v>
      </c>
      <c r="P20" s="268" t="s">
        <v>24</v>
      </c>
    </row>
    <row r="21" spans="1:96" customFormat="1" ht="51" x14ac:dyDescent="0.2">
      <c r="A21" s="268"/>
      <c r="B21" s="268"/>
      <c r="C21" s="267"/>
      <c r="D21" s="268"/>
      <c r="E21" s="21" t="s">
        <v>25</v>
      </c>
      <c r="F21" s="21" t="s">
        <v>26</v>
      </c>
      <c r="G21" s="21" t="s">
        <v>27</v>
      </c>
      <c r="H21" s="21" t="s">
        <v>28</v>
      </c>
      <c r="I21" s="21" t="s">
        <v>29</v>
      </c>
      <c r="J21" s="267"/>
      <c r="K21" s="268"/>
      <c r="L21" s="268"/>
      <c r="M21" s="268"/>
      <c r="N21" s="268"/>
      <c r="O21" s="268"/>
      <c r="P21" s="268"/>
    </row>
    <row r="22" spans="1:96" customFormat="1" ht="18" customHeight="1" x14ac:dyDescent="0.2">
      <c r="A22" s="21">
        <v>1</v>
      </c>
      <c r="B22" s="21">
        <v>2</v>
      </c>
      <c r="C22" s="21">
        <v>3</v>
      </c>
      <c r="D22" s="21">
        <v>4</v>
      </c>
      <c r="E22" s="21">
        <v>5</v>
      </c>
      <c r="F22" s="21">
        <v>6</v>
      </c>
      <c r="G22" s="21">
        <v>7</v>
      </c>
      <c r="H22" s="21">
        <v>8</v>
      </c>
      <c r="I22" s="21">
        <v>9</v>
      </c>
      <c r="J22" s="21">
        <v>10</v>
      </c>
      <c r="K22" s="21">
        <v>11</v>
      </c>
      <c r="L22" s="21">
        <v>12</v>
      </c>
      <c r="M22" s="21">
        <v>13</v>
      </c>
      <c r="N22" s="21">
        <v>14</v>
      </c>
      <c r="O22" s="21">
        <v>15</v>
      </c>
      <c r="P22" s="21">
        <v>16</v>
      </c>
    </row>
    <row r="23" spans="1:96" customFormat="1" x14ac:dyDescent="0.2">
      <c r="A23" s="274" t="s">
        <v>30</v>
      </c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CR23" s="22" t="s">
        <v>30</v>
      </c>
    </row>
    <row r="24" spans="1:96" customFormat="1" x14ac:dyDescent="0.2">
      <c r="A24" s="23" t="s">
        <v>31</v>
      </c>
      <c r="B24" s="24" t="s">
        <v>32</v>
      </c>
      <c r="C24" s="24" t="s">
        <v>33</v>
      </c>
      <c r="D24" s="25">
        <v>891979.18</v>
      </c>
      <c r="E24" s="25">
        <v>163709.53</v>
      </c>
      <c r="F24" s="25">
        <v>25345.53</v>
      </c>
      <c r="G24" s="25">
        <v>33468.120000000003</v>
      </c>
      <c r="H24" s="25">
        <v>669456</v>
      </c>
      <c r="I24" s="26" t="s">
        <v>34</v>
      </c>
      <c r="J24" s="26"/>
      <c r="K24" s="25">
        <v>197177.65</v>
      </c>
      <c r="L24" s="25">
        <v>198738.32</v>
      </c>
      <c r="M24" s="25">
        <v>111982.2</v>
      </c>
      <c r="N24" s="25">
        <v>1202699.7</v>
      </c>
      <c r="O24" s="27">
        <v>210.16</v>
      </c>
      <c r="P24" s="27">
        <v>39.92</v>
      </c>
      <c r="CR24" s="22"/>
    </row>
    <row r="25" spans="1:96" customFormat="1" x14ac:dyDescent="0.2">
      <c r="A25" s="23" t="s">
        <v>35</v>
      </c>
      <c r="B25" s="24" t="s">
        <v>32</v>
      </c>
      <c r="C25" s="24" t="s">
        <v>36</v>
      </c>
      <c r="D25" s="25">
        <v>47770.47</v>
      </c>
      <c r="E25" s="25">
        <v>27857.65</v>
      </c>
      <c r="F25" s="25">
        <v>4476.95</v>
      </c>
      <c r="G25" s="25">
        <v>3095.38</v>
      </c>
      <c r="H25" s="25">
        <v>12340.49</v>
      </c>
      <c r="I25" s="26" t="s">
        <v>34</v>
      </c>
      <c r="J25" s="25">
        <v>325737.5</v>
      </c>
      <c r="K25" s="25">
        <v>30953.03</v>
      </c>
      <c r="L25" s="25">
        <v>30024.44</v>
      </c>
      <c r="M25" s="25">
        <v>15786.05</v>
      </c>
      <c r="N25" s="25">
        <v>419318.46</v>
      </c>
      <c r="O25" s="27">
        <v>33.49</v>
      </c>
      <c r="P25" s="27">
        <v>3.2</v>
      </c>
      <c r="CR25" s="22"/>
    </row>
    <row r="26" spans="1:96" customFormat="1" x14ac:dyDescent="0.2">
      <c r="A26" s="23" t="s">
        <v>37</v>
      </c>
      <c r="B26" s="24" t="s">
        <v>38</v>
      </c>
      <c r="C26" s="24" t="s">
        <v>39</v>
      </c>
      <c r="D26" s="25">
        <v>7953.28</v>
      </c>
      <c r="E26" s="25">
        <v>7953.28</v>
      </c>
      <c r="F26" s="26"/>
      <c r="G26" s="26"/>
      <c r="H26" s="26"/>
      <c r="I26" s="26" t="s">
        <v>34</v>
      </c>
      <c r="J26" s="26"/>
      <c r="K26" s="25">
        <v>7953.28</v>
      </c>
      <c r="L26" s="25">
        <v>5885.42</v>
      </c>
      <c r="M26" s="25">
        <v>2863.18</v>
      </c>
      <c r="N26" s="25">
        <v>16701.88</v>
      </c>
      <c r="O26" s="27">
        <v>7.12</v>
      </c>
      <c r="P26" s="26"/>
      <c r="CR26" s="22"/>
    </row>
    <row r="27" spans="1:96" customFormat="1" x14ac:dyDescent="0.2">
      <c r="A27" s="28"/>
      <c r="B27" s="28"/>
      <c r="C27" s="29" t="s">
        <v>40</v>
      </c>
      <c r="D27" s="30">
        <v>947702.93</v>
      </c>
      <c r="E27" s="30">
        <v>199520.46</v>
      </c>
      <c r="F27" s="30">
        <v>29822.48</v>
      </c>
      <c r="G27" s="30">
        <v>36563.5</v>
      </c>
      <c r="H27" s="30">
        <v>681796.49</v>
      </c>
      <c r="I27" s="31"/>
      <c r="J27" s="30">
        <v>325737.5</v>
      </c>
      <c r="K27" s="30">
        <v>236083.96</v>
      </c>
      <c r="L27" s="30">
        <v>234648.18</v>
      </c>
      <c r="M27" s="30">
        <v>130631.43</v>
      </c>
      <c r="N27" s="30">
        <v>1638720.04</v>
      </c>
      <c r="O27" s="32">
        <v>250.77</v>
      </c>
      <c r="P27" s="32">
        <v>43.11</v>
      </c>
      <c r="CR27" s="22"/>
    </row>
    <row r="28" spans="1:96" customFormat="1" x14ac:dyDescent="0.2">
      <c r="A28" s="28"/>
      <c r="B28" s="28"/>
      <c r="C28" s="29" t="s">
        <v>41</v>
      </c>
      <c r="D28" s="30">
        <v>947702.93</v>
      </c>
      <c r="E28" s="30">
        <v>199520.46</v>
      </c>
      <c r="F28" s="30">
        <v>29822.48</v>
      </c>
      <c r="G28" s="30">
        <v>36563.5</v>
      </c>
      <c r="H28" s="30">
        <v>681796.49</v>
      </c>
      <c r="I28" s="31"/>
      <c r="J28" s="30">
        <v>325737.5</v>
      </c>
      <c r="K28" s="30">
        <v>236083.96</v>
      </c>
      <c r="L28" s="30">
        <v>234648.18</v>
      </c>
      <c r="M28" s="30">
        <v>130631.43</v>
      </c>
      <c r="N28" s="30">
        <v>1638720.04</v>
      </c>
      <c r="O28" s="32">
        <v>250.77</v>
      </c>
      <c r="P28" s="32">
        <v>43.11</v>
      </c>
    </row>
    <row r="31" spans="1:96" customFormat="1" ht="15.75" customHeight="1" x14ac:dyDescent="0.2">
      <c r="B31" s="33" t="s">
        <v>42</v>
      </c>
      <c r="C31" s="34"/>
      <c r="D31" s="34"/>
      <c r="E31" s="34"/>
      <c r="F31" s="34"/>
      <c r="G31" s="34"/>
      <c r="H31" s="34"/>
      <c r="I31" s="34"/>
      <c r="J31" s="34"/>
      <c r="K31" s="34"/>
      <c r="L31" s="35"/>
    </row>
    <row r="32" spans="1:96" customFormat="1" ht="21" customHeight="1" x14ac:dyDescent="0.2">
      <c r="B32" s="36"/>
      <c r="C32" s="275" t="s">
        <v>43</v>
      </c>
      <c r="D32" s="275"/>
      <c r="E32" s="275"/>
      <c r="F32" s="275"/>
      <c r="G32" s="275"/>
      <c r="H32" s="275"/>
      <c r="I32" s="275"/>
      <c r="J32" s="275"/>
      <c r="K32" s="275"/>
      <c r="L32" s="275"/>
    </row>
    <row r="33" spans="2:12" customFormat="1" ht="15.75" customHeight="1" x14ac:dyDescent="0.2">
      <c r="B33" s="33" t="s">
        <v>44</v>
      </c>
      <c r="C33" s="34"/>
      <c r="D33" s="34"/>
      <c r="E33" s="34"/>
      <c r="F33" s="34"/>
      <c r="G33" s="34"/>
      <c r="H33" s="34"/>
      <c r="I33" s="34"/>
      <c r="J33" s="34"/>
      <c r="K33" s="34"/>
      <c r="L33" s="35"/>
    </row>
    <row r="34" spans="2:12" customFormat="1" x14ac:dyDescent="0.2">
      <c r="B34" s="37"/>
      <c r="C34" s="275" t="s">
        <v>43</v>
      </c>
      <c r="D34" s="275"/>
      <c r="E34" s="275"/>
      <c r="F34" s="275"/>
      <c r="G34" s="275"/>
      <c r="H34" s="275"/>
      <c r="I34" s="275"/>
      <c r="J34" s="275"/>
      <c r="K34" s="275"/>
      <c r="L34" s="275"/>
    </row>
  </sheetData>
  <mergeCells count="24">
    <mergeCell ref="A23:P23"/>
    <mergeCell ref="C32:L32"/>
    <mergeCell ref="C34:L34"/>
    <mergeCell ref="B14:P14"/>
    <mergeCell ref="B15:P15"/>
    <mergeCell ref="A19:A21"/>
    <mergeCell ref="B19:B21"/>
    <mergeCell ref="C19:C21"/>
    <mergeCell ref="D19:J19"/>
    <mergeCell ref="K19:K21"/>
    <mergeCell ref="L19:L21"/>
    <mergeCell ref="M19:M21"/>
    <mergeCell ref="N19:N21"/>
    <mergeCell ref="O19:P19"/>
    <mergeCell ref="D20:D21"/>
    <mergeCell ref="E20:I20"/>
    <mergeCell ref="J20:J21"/>
    <mergeCell ref="O20:O21"/>
    <mergeCell ref="P20:P21"/>
    <mergeCell ref="C3:J3"/>
    <mergeCell ref="C4:J4"/>
    <mergeCell ref="B9:J9"/>
    <mergeCell ref="B10:J10"/>
    <mergeCell ref="B12:P12"/>
  </mergeCells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CF657-BAAD-490B-A0CF-5D14D793AF25}">
  <dimension ref="A1:K16"/>
  <sheetViews>
    <sheetView tabSelected="1" zoomScale="80" zoomScaleNormal="80" workbookViewId="0">
      <selection activeCell="F14" sqref="F14"/>
    </sheetView>
  </sheetViews>
  <sheetFormatPr defaultRowHeight="15" x14ac:dyDescent="0.25"/>
  <cols>
    <col min="1" max="1" width="9.140625" style="130"/>
    <col min="2" max="2" width="50.85546875" style="130" customWidth="1"/>
    <col min="3" max="6" width="18.85546875" style="130" customWidth="1"/>
    <col min="7" max="7" width="22.5703125" style="130" customWidth="1"/>
    <col min="8" max="8" width="18.85546875" style="130" customWidth="1"/>
    <col min="9" max="9" width="28.85546875" style="130" customWidth="1"/>
    <col min="10" max="10" width="10.140625" style="130" bestFit="1" customWidth="1"/>
    <col min="11" max="11" width="11" style="130" customWidth="1"/>
    <col min="12" max="16384" width="9.140625" style="130"/>
  </cols>
  <sheetData>
    <row r="1" spans="1:11" ht="50.25" customHeight="1" x14ac:dyDescent="0.3">
      <c r="B1" s="283" t="s">
        <v>133</v>
      </c>
      <c r="C1" s="283"/>
      <c r="D1" s="283"/>
      <c r="E1" s="283"/>
      <c r="F1" s="283"/>
      <c r="G1" s="283"/>
      <c r="H1" s="283"/>
      <c r="I1" s="283"/>
    </row>
    <row r="2" spans="1:11" ht="63.75" customHeight="1" x14ac:dyDescent="0.25">
      <c r="B2" s="284" t="s">
        <v>136</v>
      </c>
      <c r="C2" s="284"/>
      <c r="D2" s="284"/>
      <c r="E2" s="284"/>
      <c r="F2" s="284"/>
      <c r="G2" s="284"/>
      <c r="H2" s="284"/>
      <c r="I2" s="284"/>
      <c r="K2" s="131"/>
    </row>
    <row r="3" spans="1:11" ht="31.5" x14ac:dyDescent="0.25">
      <c r="A3" s="132"/>
      <c r="B3" s="133" t="s">
        <v>137</v>
      </c>
      <c r="C3" s="133" t="s">
        <v>138</v>
      </c>
      <c r="D3" s="133" t="s">
        <v>139</v>
      </c>
      <c r="E3" s="133" t="s">
        <v>140</v>
      </c>
      <c r="F3" s="133" t="s">
        <v>141</v>
      </c>
      <c r="G3" s="133" t="s">
        <v>142</v>
      </c>
      <c r="H3" s="133" t="s">
        <v>143</v>
      </c>
      <c r="I3" s="133" t="s">
        <v>144</v>
      </c>
    </row>
    <row r="4" spans="1:11" ht="38.25" customHeight="1" x14ac:dyDescent="0.25">
      <c r="A4" s="134">
        <v>1</v>
      </c>
      <c r="B4" s="135" t="s">
        <v>162</v>
      </c>
      <c r="C4" s="136" t="s">
        <v>145</v>
      </c>
      <c r="D4" s="137">
        <v>1</v>
      </c>
      <c r="E4" s="318">
        <v>325.73750000000001</v>
      </c>
      <c r="F4" s="138" t="s">
        <v>147</v>
      </c>
      <c r="G4" s="135" t="s">
        <v>146</v>
      </c>
      <c r="H4" s="139">
        <f>E4*D4</f>
        <v>325.73750000000001</v>
      </c>
      <c r="I4" s="135" t="s">
        <v>161</v>
      </c>
      <c r="J4" s="140"/>
      <c r="K4" s="141"/>
    </row>
    <row r="5" spans="1:11" ht="38.25" customHeight="1" x14ac:dyDescent="0.25">
      <c r="A5" s="134"/>
      <c r="B5" s="135" t="s">
        <v>18</v>
      </c>
      <c r="C5" s="136"/>
      <c r="D5" s="137"/>
      <c r="E5" s="142"/>
      <c r="F5" s="138"/>
      <c r="G5" s="135"/>
      <c r="H5" s="139">
        <f>H4</f>
        <v>325.73750000000001</v>
      </c>
      <c r="I5" s="135"/>
      <c r="J5" s="140"/>
      <c r="K5" s="141"/>
    </row>
    <row r="9" spans="1:11" x14ac:dyDescent="0.25">
      <c r="H9" s="143"/>
    </row>
    <row r="10" spans="1:11" x14ac:dyDescent="0.25">
      <c r="H10" s="144"/>
    </row>
    <row r="13" spans="1:11" x14ac:dyDescent="0.25">
      <c r="H13" s="145"/>
    </row>
    <row r="16" spans="1:11" x14ac:dyDescent="0.25">
      <c r="H16" s="145"/>
    </row>
  </sheetData>
  <mergeCells count="2">
    <mergeCell ref="B1:I1"/>
    <mergeCell ref="B2:I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28BD6-E291-44D3-8E1F-B3F28F64E074}">
  <sheetPr>
    <tabColor rgb="FFFFC000"/>
  </sheetPr>
  <dimension ref="A1:H10"/>
  <sheetViews>
    <sheetView showOutlineSymbols="0" showWhiteSpace="0" zoomScaleNormal="100" workbookViewId="0">
      <selection activeCell="G5" sqref="G5"/>
    </sheetView>
  </sheetViews>
  <sheetFormatPr defaultColWidth="8.85546875" defaultRowHeight="14.25" outlineLevelCol="3" x14ac:dyDescent="0.2"/>
  <cols>
    <col min="1" max="1" width="10.7109375" style="148" customWidth="1"/>
    <col min="2" max="2" width="25.28515625" style="146" customWidth="1"/>
    <col min="3" max="3" width="25.140625" style="146" customWidth="1"/>
    <col min="4" max="4" width="15.7109375" style="89" customWidth="1" outlineLevel="3" collapsed="1"/>
    <col min="5" max="6" width="14.28515625" style="89" customWidth="1"/>
    <col min="7" max="7" width="14.7109375" style="89" customWidth="1"/>
    <col min="8" max="8" width="54" style="146" customWidth="1"/>
    <col min="9" max="9" width="10.42578125" style="89" bestFit="1" customWidth="1"/>
    <col min="10" max="10" width="12.7109375" style="89" bestFit="1" customWidth="1"/>
    <col min="11" max="11" width="13" style="89" customWidth="1"/>
    <col min="12" max="16384" width="8.85546875" style="89"/>
  </cols>
  <sheetData>
    <row r="1" spans="1:8" ht="29.25" customHeight="1" x14ac:dyDescent="0.2">
      <c r="A1" s="285" t="s">
        <v>133</v>
      </c>
      <c r="B1" s="285"/>
      <c r="C1" s="285"/>
      <c r="D1" s="285"/>
      <c r="E1" s="285"/>
      <c r="F1" s="285"/>
      <c r="G1" s="285"/>
    </row>
    <row r="2" spans="1:8" x14ac:dyDescent="0.2">
      <c r="A2" s="146" t="s">
        <v>160</v>
      </c>
    </row>
    <row r="3" spans="1:8" s="148" customFormat="1" ht="42.75" x14ac:dyDescent="0.2">
      <c r="A3" s="147" t="s">
        <v>148</v>
      </c>
      <c r="B3" s="147" t="s">
        <v>149</v>
      </c>
      <c r="C3" s="147" t="s">
        <v>150</v>
      </c>
      <c r="D3" s="147" t="s">
        <v>151</v>
      </c>
      <c r="E3" s="147" t="s">
        <v>152</v>
      </c>
      <c r="F3" s="147" t="s">
        <v>153</v>
      </c>
      <c r="G3" s="147" t="s">
        <v>154</v>
      </c>
      <c r="H3" s="147" t="s">
        <v>155</v>
      </c>
    </row>
    <row r="4" spans="1:8" s="148" customFormat="1" x14ac:dyDescent="0.2">
      <c r="A4" s="147">
        <v>1</v>
      </c>
      <c r="B4" s="147">
        <v>2</v>
      </c>
      <c r="C4" s="147">
        <v>3</v>
      </c>
      <c r="D4" s="147">
        <v>4</v>
      </c>
      <c r="E4" s="147">
        <v>5</v>
      </c>
      <c r="F4" s="147">
        <v>6</v>
      </c>
      <c r="G4" s="147">
        <v>7</v>
      </c>
      <c r="H4" s="147">
        <v>8</v>
      </c>
    </row>
    <row r="5" spans="1:8" ht="99" customHeight="1" x14ac:dyDescent="0.2">
      <c r="A5" s="203" t="s">
        <v>376</v>
      </c>
      <c r="B5" s="149" t="s">
        <v>156</v>
      </c>
      <c r="C5" s="149" t="s">
        <v>378</v>
      </c>
      <c r="D5" s="150">
        <f>('ЛС 02-01-01'!J102/1000)</f>
        <v>1202.6996999999999</v>
      </c>
      <c r="E5" s="150">
        <v>1</v>
      </c>
      <c r="F5" s="150" t="s">
        <v>145</v>
      </c>
      <c r="G5" s="150">
        <f>D5/E5</f>
        <v>1202.6996999999999</v>
      </c>
      <c r="H5" s="202" t="s">
        <v>379</v>
      </c>
    </row>
    <row r="6" spans="1:8" ht="99" customHeight="1" x14ac:dyDescent="0.2">
      <c r="A6" s="203" t="s">
        <v>377</v>
      </c>
      <c r="B6" s="149" t="s">
        <v>156</v>
      </c>
      <c r="C6" s="149" t="s">
        <v>382</v>
      </c>
      <c r="D6" s="150">
        <f>'ЛС 02-01-02'!J42/1000-'Цена МАТ и ОБ по ТКП'!H4</f>
        <v>93.580960000000005</v>
      </c>
      <c r="E6" s="150">
        <v>1</v>
      </c>
      <c r="F6" s="150" t="s">
        <v>145</v>
      </c>
      <c r="G6" s="150">
        <f>D6/E6</f>
        <v>93.580960000000005</v>
      </c>
      <c r="H6" s="202" t="s">
        <v>380</v>
      </c>
    </row>
    <row r="7" spans="1:8" ht="106.5" customHeight="1" x14ac:dyDescent="0.2">
      <c r="A7" s="203" t="s">
        <v>38</v>
      </c>
      <c r="B7" s="149" t="s">
        <v>157</v>
      </c>
      <c r="C7" s="149" t="s">
        <v>382</v>
      </c>
      <c r="D7" s="151">
        <f>'ЛС 09-01 '!J41/1000</f>
        <v>16.701880000000003</v>
      </c>
      <c r="E7" s="150">
        <v>1</v>
      </c>
      <c r="F7" s="150" t="s">
        <v>145</v>
      </c>
      <c r="G7" s="150">
        <f>D7/E7</f>
        <v>16.701880000000003</v>
      </c>
      <c r="H7" s="202" t="s">
        <v>381</v>
      </c>
    </row>
    <row r="8" spans="1:8" x14ac:dyDescent="0.2">
      <c r="A8" s="146" t="s">
        <v>158</v>
      </c>
    </row>
    <row r="9" spans="1:8" x14ac:dyDescent="0.2">
      <c r="A9" s="286" t="s">
        <v>159</v>
      </c>
      <c r="B9" s="287"/>
      <c r="C9" s="287"/>
      <c r="D9" s="287"/>
      <c r="E9" s="287"/>
      <c r="F9" s="287"/>
      <c r="G9" s="287"/>
      <c r="H9" s="287"/>
    </row>
    <row r="10" spans="1:8" ht="21.75" customHeight="1" x14ac:dyDescent="0.2">
      <c r="A10" s="287"/>
      <c r="B10" s="287"/>
      <c r="C10" s="287"/>
      <c r="D10" s="287"/>
      <c r="E10" s="287"/>
      <c r="F10" s="287"/>
      <c r="G10" s="287"/>
      <c r="H10" s="287"/>
    </row>
  </sheetData>
  <mergeCells count="2">
    <mergeCell ref="A1:G1"/>
    <mergeCell ref="A9:H10"/>
  </mergeCells>
  <phoneticPr fontId="53" type="noConversion"/>
  <pageMargins left="0.75" right="0.75" top="1" bottom="1" header="0.5" footer="0.5"/>
  <pageSetup paperSize="9" orientation="portrait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F7738-9E10-4EAE-A1C4-AC33FFF946CE}">
  <sheetPr>
    <pageSetUpPr fitToPage="1"/>
  </sheetPr>
  <dimension ref="A1:CE113"/>
  <sheetViews>
    <sheetView workbookViewId="0">
      <selection activeCell="A9" sqref="A9:P9"/>
    </sheetView>
  </sheetViews>
  <sheetFormatPr defaultColWidth="9.140625" defaultRowHeight="11.25" customHeight="1" x14ac:dyDescent="0.2"/>
  <cols>
    <col min="1" max="1" width="9" style="38" customWidth="1"/>
    <col min="2" max="2" width="20.140625" style="38" customWidth="1"/>
    <col min="3" max="4" width="10.42578125" style="38" customWidth="1"/>
    <col min="5" max="5" width="13.28515625" style="38" customWidth="1"/>
    <col min="6" max="6" width="8.5703125" style="38" customWidth="1"/>
    <col min="7" max="7" width="9.42578125" style="38" customWidth="1"/>
    <col min="8" max="8" width="10.140625" style="38" customWidth="1"/>
    <col min="9" max="9" width="11.85546875" style="38" customWidth="1"/>
    <col min="10" max="10" width="12.140625" style="38" customWidth="1"/>
    <col min="11" max="14" width="10.7109375" style="38" customWidth="1"/>
    <col min="15" max="16" width="11" style="38" customWidth="1"/>
    <col min="17" max="19" width="8.7109375" style="38" customWidth="1"/>
    <col min="20" max="23" width="50" style="54" hidden="1" customWidth="1"/>
    <col min="24" max="28" width="54.140625" style="54" hidden="1" customWidth="1"/>
    <col min="29" max="60" width="180.28515625" style="41" hidden="1" customWidth="1"/>
    <col min="61" max="65" width="52.140625" style="40" hidden="1" customWidth="1"/>
    <col min="66" max="77" width="130.28515625" style="40" hidden="1" customWidth="1"/>
    <col min="78" max="78" width="180.28515625" style="52" hidden="1" customWidth="1"/>
    <col min="79" max="79" width="34.140625" style="54" hidden="1" customWidth="1"/>
    <col min="80" max="80" width="180.28515625" style="52" hidden="1" customWidth="1"/>
    <col min="81" max="83" width="103.28515625" style="54" hidden="1" customWidth="1"/>
    <col min="84" max="16384" width="9.140625" style="38"/>
  </cols>
  <sheetData>
    <row r="1" spans="1:65" s="85" customFormat="1" ht="15" x14ac:dyDescent="0.25">
      <c r="A1" s="152"/>
      <c r="B1" s="152"/>
      <c r="C1" s="152"/>
      <c r="D1" s="152"/>
      <c r="E1" s="152"/>
      <c r="F1" s="152"/>
      <c r="G1" s="152"/>
      <c r="H1" s="152"/>
      <c r="I1" s="152"/>
      <c r="J1" s="44"/>
      <c r="K1" s="152"/>
      <c r="L1" s="152"/>
      <c r="M1" s="152"/>
      <c r="N1" s="152"/>
      <c r="O1" s="152"/>
      <c r="P1" s="152"/>
    </row>
    <row r="2" spans="1:65" s="85" customFormat="1" ht="11.25" customHeight="1" x14ac:dyDescent="0.25">
      <c r="A2" s="292" t="s">
        <v>163</v>
      </c>
      <c r="B2" s="292"/>
      <c r="C2" s="292"/>
      <c r="D2" s="153"/>
      <c r="E2" s="152"/>
      <c r="F2" s="152"/>
      <c r="G2" s="152"/>
      <c r="H2" s="153"/>
      <c r="I2" s="152"/>
      <c r="J2" s="152"/>
      <c r="K2" s="153"/>
      <c r="L2" s="152"/>
      <c r="M2" s="292" t="s">
        <v>164</v>
      </c>
      <c r="N2" s="292"/>
      <c r="O2" s="292"/>
      <c r="P2" s="292"/>
    </row>
    <row r="3" spans="1:65" s="85" customFormat="1" ht="11.25" customHeight="1" x14ac:dyDescent="0.25">
      <c r="A3" s="293"/>
      <c r="B3" s="293"/>
      <c r="C3" s="293"/>
      <c r="D3" s="293"/>
      <c r="E3" s="152"/>
      <c r="F3" s="152"/>
      <c r="G3" s="154"/>
      <c r="H3" s="154"/>
      <c r="I3" s="152"/>
      <c r="J3" s="154"/>
      <c r="K3" s="154"/>
      <c r="L3" s="294"/>
      <c r="M3" s="294"/>
      <c r="N3" s="294"/>
      <c r="O3" s="294"/>
      <c r="P3" s="294"/>
    </row>
    <row r="4" spans="1:65" s="85" customFormat="1" ht="15" x14ac:dyDescent="0.25">
      <c r="A4" s="295"/>
      <c r="B4" s="295"/>
      <c r="C4" s="295"/>
      <c r="D4" s="295"/>
      <c r="E4" s="152"/>
      <c r="F4" s="152"/>
      <c r="G4" s="154"/>
      <c r="H4" s="154"/>
      <c r="I4" s="152"/>
      <c r="J4" s="154"/>
      <c r="K4" s="154"/>
      <c r="L4" s="295"/>
      <c r="M4" s="295"/>
      <c r="N4" s="295"/>
      <c r="O4" s="295"/>
      <c r="P4" s="295"/>
      <c r="T4" s="54" t="s">
        <v>3</v>
      </c>
      <c r="U4" s="54" t="s">
        <v>3</v>
      </c>
      <c r="V4" s="54" t="s">
        <v>3</v>
      </c>
      <c r="W4" s="54" t="s">
        <v>3</v>
      </c>
      <c r="X4" s="54" t="s">
        <v>3</v>
      </c>
      <c r="Y4" s="54" t="s">
        <v>3</v>
      </c>
      <c r="Z4" s="54" t="s">
        <v>3</v>
      </c>
      <c r="AA4" s="54" t="s">
        <v>3</v>
      </c>
      <c r="AB4" s="54" t="s">
        <v>3</v>
      </c>
    </row>
    <row r="5" spans="1:65" s="85" customFormat="1" ht="11.25" customHeight="1" x14ac:dyDescent="0.25">
      <c r="A5" s="155"/>
      <c r="B5" s="156"/>
      <c r="C5" s="157"/>
      <c r="D5" s="158"/>
      <c r="E5" s="152"/>
      <c r="F5" s="152"/>
      <c r="G5" s="152"/>
      <c r="H5" s="152"/>
      <c r="I5" s="152"/>
      <c r="J5" s="152"/>
      <c r="K5" s="152"/>
      <c r="L5" s="155"/>
      <c r="M5" s="155"/>
      <c r="N5" s="155"/>
      <c r="O5" s="155"/>
      <c r="P5" s="158"/>
    </row>
    <row r="6" spans="1:65" s="85" customFormat="1" ht="11.25" customHeight="1" x14ac:dyDescent="0.25">
      <c r="A6" s="152" t="s">
        <v>165</v>
      </c>
      <c r="B6" s="159"/>
      <c r="C6" s="159"/>
      <c r="D6" s="159"/>
      <c r="E6" s="152"/>
      <c r="F6" s="152"/>
      <c r="G6" s="152"/>
      <c r="H6" s="152"/>
      <c r="I6" s="152"/>
      <c r="J6" s="152"/>
      <c r="K6" s="152"/>
      <c r="L6" s="152"/>
      <c r="M6" s="152"/>
      <c r="N6" s="159"/>
      <c r="O6" s="159"/>
      <c r="P6" s="160" t="s">
        <v>165</v>
      </c>
    </row>
    <row r="7" spans="1:65" s="85" customFormat="1" ht="11.25" customHeight="1" x14ac:dyDescent="0.25">
      <c r="A7" s="152"/>
      <c r="B7" s="152"/>
      <c r="C7" s="152"/>
      <c r="D7" s="152"/>
      <c r="E7" s="152"/>
      <c r="F7" s="152"/>
      <c r="G7" s="152"/>
      <c r="H7" s="152"/>
      <c r="I7" s="152"/>
      <c r="J7" s="44"/>
      <c r="K7" s="152"/>
      <c r="L7" s="152"/>
      <c r="M7" s="152"/>
      <c r="N7" s="152"/>
      <c r="O7" s="152"/>
      <c r="P7" s="152"/>
    </row>
    <row r="8" spans="1:65" s="85" customFormat="1" ht="26.25" x14ac:dyDescent="0.25">
      <c r="A8" s="288" t="s">
        <v>133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61" t="s">
        <v>49</v>
      </c>
      <c r="AD8" s="161" t="s">
        <v>3</v>
      </c>
      <c r="AE8" s="161" t="s">
        <v>3</v>
      </c>
      <c r="AF8" s="161" t="s">
        <v>3</v>
      </c>
      <c r="AG8" s="161" t="s">
        <v>3</v>
      </c>
      <c r="AH8" s="161" t="s">
        <v>3</v>
      </c>
      <c r="AI8" s="161" t="s">
        <v>3</v>
      </c>
      <c r="AJ8" s="161" t="s">
        <v>3</v>
      </c>
      <c r="AK8" s="161" t="s">
        <v>3</v>
      </c>
      <c r="AL8" s="161" t="s">
        <v>3</v>
      </c>
      <c r="AM8" s="161" t="s">
        <v>3</v>
      </c>
      <c r="AN8" s="161" t="s">
        <v>3</v>
      </c>
      <c r="AO8" s="161" t="s">
        <v>3</v>
      </c>
      <c r="AP8" s="161" t="s">
        <v>3</v>
      </c>
      <c r="AQ8" s="161" t="s">
        <v>3</v>
      </c>
      <c r="AR8" s="161" t="s">
        <v>3</v>
      </c>
    </row>
    <row r="9" spans="1:65" s="85" customFormat="1" ht="15" x14ac:dyDescent="0.25">
      <c r="A9" s="243" t="s">
        <v>10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</row>
    <row r="10" spans="1:65" s="85" customFormat="1" ht="15" x14ac:dyDescent="0.25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</row>
    <row r="11" spans="1:65" s="85" customFormat="1" ht="28.5" customHeight="1" x14ac:dyDescent="0.25">
      <c r="A11" s="289" t="s">
        <v>368</v>
      </c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</row>
    <row r="12" spans="1:65" s="85" customFormat="1" ht="21" customHeight="1" x14ac:dyDescent="0.25">
      <c r="A12" s="290" t="s">
        <v>166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</row>
    <row r="13" spans="1:65" s="85" customFormat="1" ht="15" x14ac:dyDescent="0.25">
      <c r="A13" s="291" t="s">
        <v>369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AS13" s="161" t="s">
        <v>167</v>
      </c>
      <c r="AT13" s="161" t="s">
        <v>3</v>
      </c>
      <c r="AU13" s="161" t="s">
        <v>3</v>
      </c>
      <c r="AV13" s="161" t="s">
        <v>3</v>
      </c>
      <c r="AW13" s="161" t="s">
        <v>3</v>
      </c>
      <c r="AX13" s="161" t="s">
        <v>3</v>
      </c>
      <c r="AY13" s="161" t="s">
        <v>3</v>
      </c>
      <c r="AZ13" s="161" t="s">
        <v>3</v>
      </c>
      <c r="BA13" s="161" t="s">
        <v>3</v>
      </c>
      <c r="BB13" s="161" t="s">
        <v>3</v>
      </c>
      <c r="BC13" s="161" t="s">
        <v>3</v>
      </c>
      <c r="BD13" s="161" t="s">
        <v>3</v>
      </c>
      <c r="BE13" s="161" t="s">
        <v>3</v>
      </c>
      <c r="BF13" s="161" t="s">
        <v>3</v>
      </c>
      <c r="BG13" s="161" t="s">
        <v>3</v>
      </c>
      <c r="BH13" s="161" t="s">
        <v>3</v>
      </c>
    </row>
    <row r="14" spans="1:65" s="85" customFormat="1" ht="15.75" customHeight="1" x14ac:dyDescent="0.25">
      <c r="A14" s="290" t="s">
        <v>168</v>
      </c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</row>
    <row r="15" spans="1:65" s="85" customFormat="1" ht="15" x14ac:dyDescent="0.25">
      <c r="A15" s="152"/>
      <c r="B15" s="163" t="s">
        <v>169</v>
      </c>
      <c r="C15" s="296"/>
      <c r="D15" s="296"/>
      <c r="E15" s="296"/>
      <c r="F15" s="296"/>
      <c r="G15" s="296"/>
      <c r="H15" s="164"/>
      <c r="I15" s="164"/>
      <c r="J15" s="164"/>
      <c r="K15" s="164"/>
      <c r="L15" s="164"/>
      <c r="M15" s="164"/>
      <c r="N15" s="164"/>
      <c r="O15" s="152"/>
      <c r="P15" s="152"/>
      <c r="BI15" s="45" t="s">
        <v>170</v>
      </c>
      <c r="BJ15" s="45" t="s">
        <v>3</v>
      </c>
      <c r="BK15" s="45" t="s">
        <v>3</v>
      </c>
      <c r="BL15" s="45" t="s">
        <v>3</v>
      </c>
      <c r="BM15" s="45" t="s">
        <v>3</v>
      </c>
    </row>
    <row r="16" spans="1:65" s="85" customFormat="1" ht="12.75" customHeight="1" x14ac:dyDescent="0.25">
      <c r="B16" s="43" t="s">
        <v>171</v>
      </c>
      <c r="C16" s="43"/>
      <c r="D16" s="165"/>
      <c r="E16" s="166">
        <v>1202.7</v>
      </c>
      <c r="F16" s="167" t="s">
        <v>172</v>
      </c>
      <c r="H16" s="43"/>
      <c r="I16" s="43"/>
      <c r="J16" s="43"/>
      <c r="K16" s="43"/>
      <c r="L16" s="43"/>
      <c r="M16" s="168"/>
      <c r="N16" s="43"/>
    </row>
    <row r="17" spans="1:79" s="85" customFormat="1" ht="12.75" customHeight="1" x14ac:dyDescent="0.25">
      <c r="B17" s="43" t="s">
        <v>173</v>
      </c>
      <c r="D17" s="165"/>
      <c r="E17" s="166">
        <v>1116.549</v>
      </c>
      <c r="F17" s="167" t="s">
        <v>172</v>
      </c>
      <c r="H17" s="43"/>
      <c r="I17" s="43"/>
      <c r="J17" s="43"/>
      <c r="K17" s="43"/>
      <c r="L17" s="43"/>
      <c r="M17" s="168"/>
      <c r="N17" s="43"/>
    </row>
    <row r="18" spans="1:79" s="85" customFormat="1" ht="12.75" customHeight="1" x14ac:dyDescent="0.25">
      <c r="B18" s="43" t="s">
        <v>174</v>
      </c>
      <c r="D18" s="165"/>
      <c r="E18" s="166">
        <v>86.150999999999996</v>
      </c>
      <c r="F18" s="167" t="s">
        <v>172</v>
      </c>
      <c r="H18" s="43"/>
      <c r="I18" s="43"/>
      <c r="J18" s="43"/>
      <c r="K18" s="43"/>
      <c r="L18" s="43"/>
      <c r="M18" s="168"/>
      <c r="N18" s="43"/>
    </row>
    <row r="19" spans="1:79" s="85" customFormat="1" ht="12.75" customHeight="1" x14ac:dyDescent="0.25">
      <c r="B19" s="43" t="s">
        <v>175</v>
      </c>
      <c r="C19" s="43"/>
      <c r="D19" s="165"/>
      <c r="E19" s="166">
        <v>197.178</v>
      </c>
      <c r="F19" s="167" t="s">
        <v>172</v>
      </c>
      <c r="H19" s="43"/>
      <c r="J19" s="43"/>
      <c r="K19" s="43"/>
      <c r="L19" s="43"/>
      <c r="M19" s="44"/>
      <c r="N19" s="77"/>
    </row>
    <row r="20" spans="1:79" s="85" customFormat="1" ht="12.75" customHeight="1" x14ac:dyDescent="0.25">
      <c r="B20" s="43" t="s">
        <v>176</v>
      </c>
      <c r="C20" s="43"/>
      <c r="D20" s="156"/>
      <c r="E20" s="169">
        <v>210.16</v>
      </c>
      <c r="F20" s="167" t="s">
        <v>177</v>
      </c>
      <c r="H20" s="43"/>
      <c r="J20" s="43"/>
      <c r="K20" s="43"/>
      <c r="L20" s="43"/>
      <c r="M20" s="170"/>
      <c r="N20" s="167"/>
    </row>
    <row r="21" spans="1:79" s="85" customFormat="1" ht="12.75" customHeight="1" x14ac:dyDescent="0.25">
      <c r="B21" s="43" t="s">
        <v>178</v>
      </c>
      <c r="C21" s="43"/>
      <c r="D21" s="156"/>
      <c r="E21" s="169">
        <v>39.92</v>
      </c>
      <c r="F21" s="167" t="s">
        <v>177</v>
      </c>
      <c r="H21" s="43"/>
      <c r="J21" s="43"/>
      <c r="K21" s="43"/>
      <c r="L21" s="43"/>
      <c r="M21" s="170"/>
      <c r="N21" s="167"/>
    </row>
    <row r="22" spans="1:79" s="85" customFormat="1" ht="15" x14ac:dyDescent="0.25">
      <c r="A22" s="152"/>
      <c r="B22" s="163" t="s">
        <v>179</v>
      </c>
      <c r="C22" s="163"/>
      <c r="D22" s="152"/>
      <c r="E22" s="297" t="s">
        <v>160</v>
      </c>
      <c r="F22" s="297"/>
      <c r="G22" s="297"/>
      <c r="H22" s="297"/>
      <c r="I22" s="297"/>
      <c r="J22" s="297"/>
      <c r="K22" s="297"/>
      <c r="L22" s="297"/>
      <c r="M22" s="297"/>
      <c r="N22" s="297"/>
      <c r="O22" s="297"/>
      <c r="P22" s="297"/>
      <c r="BN22" s="45" t="s">
        <v>160</v>
      </c>
      <c r="BO22" s="45" t="s">
        <v>3</v>
      </c>
      <c r="BP22" s="45" t="s">
        <v>3</v>
      </c>
      <c r="BQ22" s="45" t="s">
        <v>3</v>
      </c>
      <c r="BR22" s="45" t="s">
        <v>3</v>
      </c>
      <c r="BS22" s="45" t="s">
        <v>3</v>
      </c>
      <c r="BT22" s="45" t="s">
        <v>3</v>
      </c>
      <c r="BU22" s="45" t="s">
        <v>3</v>
      </c>
      <c r="BV22" s="45" t="s">
        <v>3</v>
      </c>
      <c r="BW22" s="45" t="s">
        <v>3</v>
      </c>
      <c r="BX22" s="45" t="s">
        <v>3</v>
      </c>
      <c r="BY22" s="45" t="s">
        <v>3</v>
      </c>
    </row>
    <row r="23" spans="1:79" s="85" customFormat="1" ht="12.75" customHeight="1" x14ac:dyDescent="0.25">
      <c r="A23" s="163"/>
      <c r="B23" s="163"/>
      <c r="C23" s="152"/>
      <c r="D23" s="163"/>
      <c r="E23" s="171"/>
      <c r="F23" s="172"/>
      <c r="G23" s="173"/>
      <c r="H23" s="173"/>
      <c r="I23" s="163"/>
      <c r="J23" s="163"/>
      <c r="K23" s="163"/>
      <c r="L23" s="174"/>
      <c r="M23" s="163"/>
      <c r="N23" s="152"/>
      <c r="O23" s="152"/>
      <c r="P23" s="152"/>
    </row>
    <row r="24" spans="1:79" s="85" customFormat="1" ht="36" customHeight="1" x14ac:dyDescent="0.25">
      <c r="A24" s="298" t="s">
        <v>51</v>
      </c>
      <c r="B24" s="298" t="s">
        <v>12</v>
      </c>
      <c r="C24" s="298" t="s">
        <v>180</v>
      </c>
      <c r="D24" s="298"/>
      <c r="E24" s="298"/>
      <c r="F24" s="298" t="s">
        <v>181</v>
      </c>
      <c r="G24" s="299" t="s">
        <v>182</v>
      </c>
      <c r="H24" s="300"/>
      <c r="I24" s="298" t="s">
        <v>183</v>
      </c>
      <c r="J24" s="298"/>
      <c r="K24" s="298"/>
      <c r="L24" s="298"/>
      <c r="M24" s="298"/>
      <c r="N24" s="298"/>
      <c r="O24" s="298" t="s">
        <v>184</v>
      </c>
      <c r="P24" s="298" t="s">
        <v>185</v>
      </c>
    </row>
    <row r="25" spans="1:79" s="85" customFormat="1" ht="36.75" customHeight="1" x14ac:dyDescent="0.25">
      <c r="A25" s="298"/>
      <c r="B25" s="298"/>
      <c r="C25" s="298"/>
      <c r="D25" s="298"/>
      <c r="E25" s="298"/>
      <c r="F25" s="298"/>
      <c r="G25" s="305" t="s">
        <v>186</v>
      </c>
      <c r="H25" s="305" t="s">
        <v>58</v>
      </c>
      <c r="I25" s="298" t="s">
        <v>186</v>
      </c>
      <c r="J25" s="298" t="s">
        <v>187</v>
      </c>
      <c r="K25" s="307" t="s">
        <v>188</v>
      </c>
      <c r="L25" s="307"/>
      <c r="M25" s="307"/>
      <c r="N25" s="307"/>
      <c r="O25" s="298"/>
      <c r="P25" s="298"/>
    </row>
    <row r="26" spans="1:79" s="85" customFormat="1" ht="15" x14ac:dyDescent="0.25">
      <c r="A26" s="298"/>
      <c r="B26" s="298"/>
      <c r="C26" s="298"/>
      <c r="D26" s="298"/>
      <c r="E26" s="298"/>
      <c r="F26" s="298"/>
      <c r="G26" s="306"/>
      <c r="H26" s="306"/>
      <c r="I26" s="298"/>
      <c r="J26" s="298"/>
      <c r="K26" s="176" t="s">
        <v>189</v>
      </c>
      <c r="L26" s="176" t="s">
        <v>190</v>
      </c>
      <c r="M26" s="176" t="s">
        <v>191</v>
      </c>
      <c r="N26" s="176" t="s">
        <v>192</v>
      </c>
      <c r="O26" s="298"/>
      <c r="P26" s="298"/>
    </row>
    <row r="27" spans="1:79" s="85" customFormat="1" ht="15" x14ac:dyDescent="0.25">
      <c r="A27" s="175">
        <v>1</v>
      </c>
      <c r="B27" s="175">
        <v>2</v>
      </c>
      <c r="C27" s="307">
        <v>3</v>
      </c>
      <c r="D27" s="307"/>
      <c r="E27" s="307"/>
      <c r="F27" s="175">
        <v>4</v>
      </c>
      <c r="G27" s="175">
        <v>5</v>
      </c>
      <c r="H27" s="175">
        <v>6</v>
      </c>
      <c r="I27" s="175">
        <v>7</v>
      </c>
      <c r="J27" s="175">
        <v>8</v>
      </c>
      <c r="K27" s="175">
        <v>9</v>
      </c>
      <c r="L27" s="175">
        <v>10</v>
      </c>
      <c r="M27" s="175">
        <v>11</v>
      </c>
      <c r="N27" s="175">
        <v>12</v>
      </c>
      <c r="O27" s="175">
        <v>13</v>
      </c>
      <c r="P27" s="175">
        <v>14</v>
      </c>
    </row>
    <row r="28" spans="1:79" s="85" customFormat="1" ht="15" x14ac:dyDescent="0.25">
      <c r="A28" s="301" t="s">
        <v>193</v>
      </c>
      <c r="B28" s="301"/>
      <c r="C28" s="301"/>
      <c r="D28" s="301"/>
      <c r="E28" s="301"/>
      <c r="F28" s="301"/>
      <c r="G28" s="301"/>
      <c r="H28" s="301"/>
      <c r="I28" s="301"/>
      <c r="J28" s="301"/>
      <c r="K28" s="301"/>
      <c r="L28" s="301"/>
      <c r="M28" s="301"/>
      <c r="N28" s="301"/>
      <c r="O28" s="301"/>
      <c r="P28" s="301"/>
      <c r="BZ28" s="177" t="s">
        <v>193</v>
      </c>
    </row>
    <row r="29" spans="1:79" s="85" customFormat="1" ht="45" x14ac:dyDescent="0.25">
      <c r="A29" s="67" t="s">
        <v>31</v>
      </c>
      <c r="B29" s="178" t="s">
        <v>194</v>
      </c>
      <c r="C29" s="302" t="s">
        <v>195</v>
      </c>
      <c r="D29" s="303"/>
      <c r="E29" s="304"/>
      <c r="F29" s="67" t="s">
        <v>196</v>
      </c>
      <c r="G29" s="59"/>
      <c r="H29" s="179">
        <v>0.56000000000000005</v>
      </c>
      <c r="I29" s="69">
        <v>93247.19</v>
      </c>
      <c r="J29" s="69">
        <v>90252.38</v>
      </c>
      <c r="K29" s="69">
        <v>61245.62</v>
      </c>
      <c r="L29" s="69">
        <v>12470.09</v>
      </c>
      <c r="M29" s="69">
        <v>16536.669999999998</v>
      </c>
      <c r="N29" s="180"/>
      <c r="O29" s="181">
        <v>75.2</v>
      </c>
      <c r="P29" s="182">
        <v>19.68</v>
      </c>
      <c r="BZ29" s="177"/>
      <c r="CA29" s="54" t="s">
        <v>195</v>
      </c>
    </row>
    <row r="30" spans="1:79" s="85" customFormat="1" ht="22.5" x14ac:dyDescent="0.25">
      <c r="A30" s="67" t="s">
        <v>35</v>
      </c>
      <c r="B30" s="178" t="s">
        <v>197</v>
      </c>
      <c r="C30" s="302" t="s">
        <v>198</v>
      </c>
      <c r="D30" s="303"/>
      <c r="E30" s="304"/>
      <c r="F30" s="67" t="s">
        <v>196</v>
      </c>
      <c r="G30" s="59"/>
      <c r="H30" s="183">
        <v>0.57120000000000004</v>
      </c>
      <c r="I30" s="69">
        <v>377810.79</v>
      </c>
      <c r="J30" s="69">
        <v>253873.62</v>
      </c>
      <c r="K30" s="180"/>
      <c r="L30" s="180"/>
      <c r="M30" s="180"/>
      <c r="N30" s="69">
        <v>253873.62</v>
      </c>
      <c r="O30" s="184">
        <v>0</v>
      </c>
      <c r="P30" s="184">
        <v>0</v>
      </c>
      <c r="BZ30" s="177"/>
      <c r="CA30" s="54" t="s">
        <v>198</v>
      </c>
    </row>
    <row r="31" spans="1:79" s="85" customFormat="1" ht="33.75" x14ac:dyDescent="0.25">
      <c r="A31" s="67" t="s">
        <v>71</v>
      </c>
      <c r="B31" s="178" t="s">
        <v>199</v>
      </c>
      <c r="C31" s="302" t="s">
        <v>200</v>
      </c>
      <c r="D31" s="303"/>
      <c r="E31" s="304"/>
      <c r="F31" s="67" t="s">
        <v>201</v>
      </c>
      <c r="G31" s="59"/>
      <c r="H31" s="183">
        <v>0.14560000000000001</v>
      </c>
      <c r="I31" s="69">
        <v>77814.259999999995</v>
      </c>
      <c r="J31" s="69">
        <v>13328.33</v>
      </c>
      <c r="K31" s="180"/>
      <c r="L31" s="180"/>
      <c r="M31" s="180"/>
      <c r="N31" s="69">
        <v>13328.33</v>
      </c>
      <c r="O31" s="184">
        <v>0</v>
      </c>
      <c r="P31" s="184">
        <v>0</v>
      </c>
      <c r="BZ31" s="177"/>
      <c r="CA31" s="54" t="s">
        <v>200</v>
      </c>
    </row>
    <row r="32" spans="1:79" s="85" customFormat="1" ht="22.5" x14ac:dyDescent="0.25">
      <c r="A32" s="67" t="s">
        <v>202</v>
      </c>
      <c r="B32" s="178" t="s">
        <v>203</v>
      </c>
      <c r="C32" s="302" t="s">
        <v>204</v>
      </c>
      <c r="D32" s="303"/>
      <c r="E32" s="304"/>
      <c r="F32" s="67" t="s">
        <v>201</v>
      </c>
      <c r="G32" s="59"/>
      <c r="H32" s="183">
        <v>0.26879999999999998</v>
      </c>
      <c r="I32" s="69">
        <v>18998.68</v>
      </c>
      <c r="J32" s="69">
        <v>6007.69</v>
      </c>
      <c r="K32" s="180"/>
      <c r="L32" s="180"/>
      <c r="M32" s="180"/>
      <c r="N32" s="69">
        <v>6007.69</v>
      </c>
      <c r="O32" s="184">
        <v>0</v>
      </c>
      <c r="P32" s="184">
        <v>0</v>
      </c>
      <c r="BZ32" s="177"/>
      <c r="CA32" s="54" t="s">
        <v>204</v>
      </c>
    </row>
    <row r="33" spans="1:79" s="85" customFormat="1" ht="15" x14ac:dyDescent="0.25">
      <c r="A33" s="67" t="s">
        <v>205</v>
      </c>
      <c r="B33" s="178" t="s">
        <v>206</v>
      </c>
      <c r="C33" s="302" t="s">
        <v>207</v>
      </c>
      <c r="D33" s="303"/>
      <c r="E33" s="304"/>
      <c r="F33" s="67" t="s">
        <v>201</v>
      </c>
      <c r="G33" s="59"/>
      <c r="H33" s="183">
        <v>6.7199999999999996E-2</v>
      </c>
      <c r="I33" s="69">
        <v>19357.060000000001</v>
      </c>
      <c r="J33" s="69">
        <v>1530.25</v>
      </c>
      <c r="K33" s="180"/>
      <c r="L33" s="180"/>
      <c r="M33" s="180"/>
      <c r="N33" s="69">
        <v>1530.25</v>
      </c>
      <c r="O33" s="184">
        <v>0</v>
      </c>
      <c r="P33" s="184">
        <v>0</v>
      </c>
      <c r="BZ33" s="177"/>
      <c r="CA33" s="54" t="s">
        <v>207</v>
      </c>
    </row>
    <row r="34" spans="1:79" s="85" customFormat="1" ht="78.75" x14ac:dyDescent="0.25">
      <c r="A34" s="67" t="s">
        <v>208</v>
      </c>
      <c r="B34" s="178" t="s">
        <v>209</v>
      </c>
      <c r="C34" s="302" t="s">
        <v>210</v>
      </c>
      <c r="D34" s="303"/>
      <c r="E34" s="304"/>
      <c r="F34" s="67" t="s">
        <v>211</v>
      </c>
      <c r="G34" s="59"/>
      <c r="H34" s="179">
        <v>15.12</v>
      </c>
      <c r="I34" s="69">
        <v>732.22</v>
      </c>
      <c r="J34" s="69">
        <v>13024.12</v>
      </c>
      <c r="K34" s="180"/>
      <c r="L34" s="180"/>
      <c r="M34" s="180"/>
      <c r="N34" s="69">
        <v>13024.12</v>
      </c>
      <c r="O34" s="184">
        <v>0</v>
      </c>
      <c r="P34" s="184">
        <v>0</v>
      </c>
      <c r="BZ34" s="177"/>
      <c r="CA34" s="54" t="s">
        <v>210</v>
      </c>
    </row>
    <row r="35" spans="1:79" s="85" customFormat="1" ht="22.5" x14ac:dyDescent="0.25">
      <c r="A35" s="67" t="s">
        <v>212</v>
      </c>
      <c r="B35" s="178" t="s">
        <v>213</v>
      </c>
      <c r="C35" s="302" t="s">
        <v>214</v>
      </c>
      <c r="D35" s="303"/>
      <c r="E35" s="304"/>
      <c r="F35" s="67" t="s">
        <v>201</v>
      </c>
      <c r="G35" s="59"/>
      <c r="H35" s="183">
        <v>0.13439999999999999</v>
      </c>
      <c r="I35" s="69">
        <v>2413.4499999999998</v>
      </c>
      <c r="J35" s="182">
        <v>381.59</v>
      </c>
      <c r="K35" s="180"/>
      <c r="L35" s="180"/>
      <c r="M35" s="180"/>
      <c r="N35" s="182">
        <v>381.59</v>
      </c>
      <c r="O35" s="184">
        <v>0</v>
      </c>
      <c r="P35" s="184">
        <v>0</v>
      </c>
      <c r="BZ35" s="177"/>
      <c r="CA35" s="54" t="s">
        <v>214</v>
      </c>
    </row>
    <row r="36" spans="1:79" s="85" customFormat="1" ht="22.5" x14ac:dyDescent="0.25">
      <c r="A36" s="67" t="s">
        <v>215</v>
      </c>
      <c r="B36" s="178" t="s">
        <v>216</v>
      </c>
      <c r="C36" s="302" t="s">
        <v>217</v>
      </c>
      <c r="D36" s="303"/>
      <c r="E36" s="304"/>
      <c r="F36" s="67" t="s">
        <v>218</v>
      </c>
      <c r="G36" s="59"/>
      <c r="H36" s="185">
        <v>9.4640000000000004</v>
      </c>
      <c r="I36" s="69">
        <v>92.39</v>
      </c>
      <c r="J36" s="69">
        <v>1028.6199999999999</v>
      </c>
      <c r="K36" s="180"/>
      <c r="L36" s="180"/>
      <c r="M36" s="180"/>
      <c r="N36" s="69">
        <v>1028.6199999999999</v>
      </c>
      <c r="O36" s="184">
        <v>0</v>
      </c>
      <c r="P36" s="184">
        <v>0</v>
      </c>
      <c r="BZ36" s="177"/>
      <c r="CA36" s="54" t="s">
        <v>217</v>
      </c>
    </row>
    <row r="37" spans="1:79" s="85" customFormat="1" ht="45" x14ac:dyDescent="0.25">
      <c r="A37" s="67" t="s">
        <v>219</v>
      </c>
      <c r="B37" s="178" t="s">
        <v>220</v>
      </c>
      <c r="C37" s="302" t="s">
        <v>221</v>
      </c>
      <c r="D37" s="303"/>
      <c r="E37" s="304"/>
      <c r="F37" s="67" t="s">
        <v>201</v>
      </c>
      <c r="G37" s="59"/>
      <c r="H37" s="185">
        <v>5.6000000000000001E-2</v>
      </c>
      <c r="I37" s="69">
        <v>20278.62</v>
      </c>
      <c r="J37" s="69">
        <v>1335.92</v>
      </c>
      <c r="K37" s="180"/>
      <c r="L37" s="180"/>
      <c r="M37" s="180"/>
      <c r="N37" s="69">
        <v>1335.92</v>
      </c>
      <c r="O37" s="184">
        <v>0</v>
      </c>
      <c r="P37" s="184">
        <v>0</v>
      </c>
      <c r="BZ37" s="177"/>
      <c r="CA37" s="54" t="s">
        <v>221</v>
      </c>
    </row>
    <row r="38" spans="1:79" s="85" customFormat="1" ht="45" x14ac:dyDescent="0.25">
      <c r="A38" s="67" t="s">
        <v>222</v>
      </c>
      <c r="B38" s="178" t="s">
        <v>223</v>
      </c>
      <c r="C38" s="302" t="s">
        <v>224</v>
      </c>
      <c r="D38" s="303"/>
      <c r="E38" s="304"/>
      <c r="F38" s="67" t="s">
        <v>145</v>
      </c>
      <c r="G38" s="59"/>
      <c r="H38" s="183">
        <v>1.7807999999999999</v>
      </c>
      <c r="I38" s="69">
        <v>3440.74</v>
      </c>
      <c r="J38" s="69">
        <v>7208.12</v>
      </c>
      <c r="K38" s="180"/>
      <c r="L38" s="180"/>
      <c r="M38" s="180"/>
      <c r="N38" s="69">
        <v>7208.12</v>
      </c>
      <c r="O38" s="184">
        <v>0</v>
      </c>
      <c r="P38" s="184">
        <v>0</v>
      </c>
      <c r="BZ38" s="177"/>
      <c r="CA38" s="54" t="s">
        <v>224</v>
      </c>
    </row>
    <row r="39" spans="1:79" s="85" customFormat="1" ht="22.5" x14ac:dyDescent="0.25">
      <c r="A39" s="67" t="s">
        <v>225</v>
      </c>
      <c r="B39" s="178" t="s">
        <v>226</v>
      </c>
      <c r="C39" s="302" t="s">
        <v>227</v>
      </c>
      <c r="D39" s="303"/>
      <c r="E39" s="304"/>
      <c r="F39" s="67" t="s">
        <v>201</v>
      </c>
      <c r="G39" s="59"/>
      <c r="H39" s="183">
        <v>0.59360000000000002</v>
      </c>
      <c r="I39" s="69">
        <v>2870.96</v>
      </c>
      <c r="J39" s="69">
        <v>2004.82</v>
      </c>
      <c r="K39" s="180"/>
      <c r="L39" s="180"/>
      <c r="M39" s="180"/>
      <c r="N39" s="69">
        <v>2004.82</v>
      </c>
      <c r="O39" s="184">
        <v>0</v>
      </c>
      <c r="P39" s="184">
        <v>0</v>
      </c>
      <c r="BZ39" s="177"/>
      <c r="CA39" s="54" t="s">
        <v>227</v>
      </c>
    </row>
    <row r="40" spans="1:79" s="85" customFormat="1" ht="33.75" x14ac:dyDescent="0.25">
      <c r="A40" s="67" t="s">
        <v>228</v>
      </c>
      <c r="B40" s="178" t="s">
        <v>229</v>
      </c>
      <c r="C40" s="302" t="s">
        <v>230</v>
      </c>
      <c r="D40" s="303"/>
      <c r="E40" s="304"/>
      <c r="F40" s="67" t="s">
        <v>218</v>
      </c>
      <c r="G40" s="59"/>
      <c r="H40" s="185">
        <v>0.44800000000000001</v>
      </c>
      <c r="I40" s="69">
        <v>6726.78</v>
      </c>
      <c r="J40" s="69">
        <v>3545.2</v>
      </c>
      <c r="K40" s="180"/>
      <c r="L40" s="180"/>
      <c r="M40" s="180"/>
      <c r="N40" s="69">
        <v>3545.2</v>
      </c>
      <c r="O40" s="184">
        <v>0</v>
      </c>
      <c r="P40" s="184">
        <v>0</v>
      </c>
      <c r="BZ40" s="177"/>
      <c r="CA40" s="54" t="s">
        <v>230</v>
      </c>
    </row>
    <row r="41" spans="1:79" s="85" customFormat="1" ht="33.75" x14ac:dyDescent="0.25">
      <c r="A41" s="67" t="s">
        <v>231</v>
      </c>
      <c r="B41" s="178" t="s">
        <v>232</v>
      </c>
      <c r="C41" s="302" t="s">
        <v>233</v>
      </c>
      <c r="D41" s="303"/>
      <c r="E41" s="304"/>
      <c r="F41" s="67" t="s">
        <v>218</v>
      </c>
      <c r="G41" s="59"/>
      <c r="H41" s="185">
        <v>0.224</v>
      </c>
      <c r="I41" s="69">
        <v>5052.91</v>
      </c>
      <c r="J41" s="69">
        <v>1331.51</v>
      </c>
      <c r="K41" s="180"/>
      <c r="L41" s="180"/>
      <c r="M41" s="180"/>
      <c r="N41" s="69">
        <v>1331.51</v>
      </c>
      <c r="O41" s="184">
        <v>0</v>
      </c>
      <c r="P41" s="184">
        <v>0</v>
      </c>
      <c r="BZ41" s="177"/>
      <c r="CA41" s="54" t="s">
        <v>233</v>
      </c>
    </row>
    <row r="42" spans="1:79" s="85" customFormat="1" ht="15" x14ac:dyDescent="0.25">
      <c r="A42" s="67" t="s">
        <v>234</v>
      </c>
      <c r="B42" s="178" t="s">
        <v>235</v>
      </c>
      <c r="C42" s="302" t="s">
        <v>236</v>
      </c>
      <c r="D42" s="303"/>
      <c r="E42" s="304"/>
      <c r="F42" s="67" t="s">
        <v>145</v>
      </c>
      <c r="G42" s="59"/>
      <c r="H42" s="186">
        <v>1</v>
      </c>
      <c r="I42" s="69">
        <v>94.48</v>
      </c>
      <c r="J42" s="182">
        <v>111.15</v>
      </c>
      <c r="K42" s="180"/>
      <c r="L42" s="180"/>
      <c r="M42" s="180"/>
      <c r="N42" s="182">
        <v>111.15</v>
      </c>
      <c r="O42" s="184">
        <v>0</v>
      </c>
      <c r="P42" s="184">
        <v>0</v>
      </c>
      <c r="BZ42" s="177"/>
      <c r="CA42" s="54" t="s">
        <v>236</v>
      </c>
    </row>
    <row r="43" spans="1:79" s="85" customFormat="1" ht="45" x14ac:dyDescent="0.25">
      <c r="A43" s="67" t="s">
        <v>237</v>
      </c>
      <c r="B43" s="178" t="s">
        <v>238</v>
      </c>
      <c r="C43" s="302" t="s">
        <v>239</v>
      </c>
      <c r="D43" s="303"/>
      <c r="E43" s="304"/>
      <c r="F43" s="67" t="s">
        <v>240</v>
      </c>
      <c r="G43" s="59"/>
      <c r="H43" s="186">
        <v>17</v>
      </c>
      <c r="I43" s="69">
        <v>1111.7</v>
      </c>
      <c r="J43" s="69">
        <v>33865.919999999998</v>
      </c>
      <c r="K43" s="69">
        <v>21500.39</v>
      </c>
      <c r="L43" s="69">
        <v>5179.04</v>
      </c>
      <c r="M43" s="69">
        <v>7186.49</v>
      </c>
      <c r="N43" s="180"/>
      <c r="O43" s="182">
        <v>27.36</v>
      </c>
      <c r="P43" s="182">
        <v>8.64</v>
      </c>
      <c r="BZ43" s="177"/>
      <c r="CA43" s="54" t="s">
        <v>239</v>
      </c>
    </row>
    <row r="44" spans="1:79" s="85" customFormat="1" ht="22.5" x14ac:dyDescent="0.25">
      <c r="A44" s="67" t="s">
        <v>241</v>
      </c>
      <c r="B44" s="178" t="s">
        <v>242</v>
      </c>
      <c r="C44" s="302" t="s">
        <v>243</v>
      </c>
      <c r="D44" s="303"/>
      <c r="E44" s="304"/>
      <c r="F44" s="67" t="s">
        <v>196</v>
      </c>
      <c r="G44" s="59"/>
      <c r="H44" s="183">
        <v>0.3468</v>
      </c>
      <c r="I44" s="69">
        <v>46398.02</v>
      </c>
      <c r="J44" s="69">
        <v>18929.259999999998</v>
      </c>
      <c r="K44" s="180"/>
      <c r="L44" s="180"/>
      <c r="M44" s="180"/>
      <c r="N44" s="69">
        <v>18929.259999999998</v>
      </c>
      <c r="O44" s="184">
        <v>0</v>
      </c>
      <c r="P44" s="184">
        <v>0</v>
      </c>
      <c r="BZ44" s="177"/>
      <c r="CA44" s="54" t="s">
        <v>243</v>
      </c>
    </row>
    <row r="45" spans="1:79" s="85" customFormat="1" ht="33.75" x14ac:dyDescent="0.25">
      <c r="A45" s="67" t="s">
        <v>244</v>
      </c>
      <c r="B45" s="178" t="s">
        <v>199</v>
      </c>
      <c r="C45" s="302" t="s">
        <v>200</v>
      </c>
      <c r="D45" s="303"/>
      <c r="E45" s="304"/>
      <c r="F45" s="67" t="s">
        <v>201</v>
      </c>
      <c r="G45" s="59"/>
      <c r="H45" s="179">
        <v>0.34</v>
      </c>
      <c r="I45" s="69">
        <v>77814.259999999995</v>
      </c>
      <c r="J45" s="69">
        <v>31123.84</v>
      </c>
      <c r="K45" s="180"/>
      <c r="L45" s="180"/>
      <c r="M45" s="180"/>
      <c r="N45" s="69">
        <v>31123.84</v>
      </c>
      <c r="O45" s="184">
        <v>0</v>
      </c>
      <c r="P45" s="184">
        <v>0</v>
      </c>
      <c r="BZ45" s="177"/>
      <c r="CA45" s="54" t="s">
        <v>200</v>
      </c>
    </row>
    <row r="46" spans="1:79" s="85" customFormat="1" ht="22.5" x14ac:dyDescent="0.25">
      <c r="A46" s="67" t="s">
        <v>245</v>
      </c>
      <c r="B46" s="178" t="s">
        <v>203</v>
      </c>
      <c r="C46" s="302" t="s">
        <v>204</v>
      </c>
      <c r="D46" s="303"/>
      <c r="E46" s="304"/>
      <c r="F46" s="67" t="s">
        <v>201</v>
      </c>
      <c r="G46" s="59"/>
      <c r="H46" s="179">
        <v>0.68</v>
      </c>
      <c r="I46" s="69">
        <v>18998.68</v>
      </c>
      <c r="J46" s="69">
        <v>15198.03</v>
      </c>
      <c r="K46" s="180"/>
      <c r="L46" s="180"/>
      <c r="M46" s="180"/>
      <c r="N46" s="69">
        <v>15198.03</v>
      </c>
      <c r="O46" s="184">
        <v>0</v>
      </c>
      <c r="P46" s="184">
        <v>0</v>
      </c>
      <c r="BZ46" s="177"/>
      <c r="CA46" s="54" t="s">
        <v>204</v>
      </c>
    </row>
    <row r="47" spans="1:79" s="85" customFormat="1" ht="22.5" x14ac:dyDescent="0.25">
      <c r="A47" s="67" t="s">
        <v>246</v>
      </c>
      <c r="B47" s="178" t="s">
        <v>213</v>
      </c>
      <c r="C47" s="302" t="s">
        <v>214</v>
      </c>
      <c r="D47" s="303"/>
      <c r="E47" s="304"/>
      <c r="F47" s="67" t="s">
        <v>201</v>
      </c>
      <c r="G47" s="59"/>
      <c r="H47" s="179">
        <v>0.34</v>
      </c>
      <c r="I47" s="69">
        <v>2413.4499999999998</v>
      </c>
      <c r="J47" s="182">
        <v>965.32</v>
      </c>
      <c r="K47" s="180"/>
      <c r="L47" s="180"/>
      <c r="M47" s="180"/>
      <c r="N47" s="182">
        <v>965.32</v>
      </c>
      <c r="O47" s="184">
        <v>0</v>
      </c>
      <c r="P47" s="184">
        <v>0</v>
      </c>
      <c r="BZ47" s="177"/>
      <c r="CA47" s="54" t="s">
        <v>214</v>
      </c>
    </row>
    <row r="48" spans="1:79" s="85" customFormat="1" ht="22.5" x14ac:dyDescent="0.25">
      <c r="A48" s="67" t="s">
        <v>247</v>
      </c>
      <c r="B48" s="178" t="s">
        <v>216</v>
      </c>
      <c r="C48" s="302" t="s">
        <v>217</v>
      </c>
      <c r="D48" s="303"/>
      <c r="E48" s="304"/>
      <c r="F48" s="67" t="s">
        <v>218</v>
      </c>
      <c r="G48" s="59"/>
      <c r="H48" s="187">
        <v>6.8</v>
      </c>
      <c r="I48" s="69">
        <v>92.39</v>
      </c>
      <c r="J48" s="182">
        <v>739.08</v>
      </c>
      <c r="K48" s="180"/>
      <c r="L48" s="180"/>
      <c r="M48" s="180"/>
      <c r="N48" s="182">
        <v>739.08</v>
      </c>
      <c r="O48" s="184">
        <v>0</v>
      </c>
      <c r="P48" s="184">
        <v>0</v>
      </c>
      <c r="BZ48" s="177"/>
      <c r="CA48" s="54" t="s">
        <v>217</v>
      </c>
    </row>
    <row r="49" spans="1:80" s="85" customFormat="1" ht="22.5" x14ac:dyDescent="0.25">
      <c r="A49" s="67" t="s">
        <v>248</v>
      </c>
      <c r="B49" s="178" t="s">
        <v>226</v>
      </c>
      <c r="C49" s="302" t="s">
        <v>227</v>
      </c>
      <c r="D49" s="303"/>
      <c r="E49" s="304"/>
      <c r="F49" s="67" t="s">
        <v>201</v>
      </c>
      <c r="G49" s="59"/>
      <c r="H49" s="179">
        <v>0.17</v>
      </c>
      <c r="I49" s="69">
        <v>2870.96</v>
      </c>
      <c r="J49" s="182">
        <v>574.16</v>
      </c>
      <c r="K49" s="180"/>
      <c r="L49" s="180"/>
      <c r="M49" s="180"/>
      <c r="N49" s="182">
        <v>574.16</v>
      </c>
      <c r="O49" s="184">
        <v>0</v>
      </c>
      <c r="P49" s="184">
        <v>0</v>
      </c>
      <c r="BZ49" s="177"/>
      <c r="CA49" s="54" t="s">
        <v>227</v>
      </c>
    </row>
    <row r="50" spans="1:80" s="85" customFormat="1" ht="33.75" x14ac:dyDescent="0.25">
      <c r="A50" s="67" t="s">
        <v>249</v>
      </c>
      <c r="B50" s="178" t="s">
        <v>250</v>
      </c>
      <c r="C50" s="302" t="s">
        <v>251</v>
      </c>
      <c r="D50" s="303"/>
      <c r="E50" s="304"/>
      <c r="F50" s="67" t="s">
        <v>201</v>
      </c>
      <c r="G50" s="59"/>
      <c r="H50" s="179">
        <v>0.85</v>
      </c>
      <c r="I50" s="69">
        <v>16598.36</v>
      </c>
      <c r="J50" s="69">
        <v>16597.36</v>
      </c>
      <c r="K50" s="180"/>
      <c r="L50" s="180"/>
      <c r="M50" s="180"/>
      <c r="N50" s="69">
        <v>16597.36</v>
      </c>
      <c r="O50" s="184">
        <v>0</v>
      </c>
      <c r="P50" s="184">
        <v>0</v>
      </c>
      <c r="BZ50" s="177"/>
      <c r="CA50" s="54" t="s">
        <v>251</v>
      </c>
    </row>
    <row r="51" spans="1:80" s="85" customFormat="1" ht="45" x14ac:dyDescent="0.25">
      <c r="A51" s="67" t="s">
        <v>252</v>
      </c>
      <c r="B51" s="178" t="s">
        <v>223</v>
      </c>
      <c r="C51" s="302" t="s">
        <v>224</v>
      </c>
      <c r="D51" s="303"/>
      <c r="E51" s="304"/>
      <c r="F51" s="67" t="s">
        <v>145</v>
      </c>
      <c r="G51" s="59"/>
      <c r="H51" s="179">
        <v>0.51</v>
      </c>
      <c r="I51" s="69">
        <v>3440.74</v>
      </c>
      <c r="J51" s="69">
        <v>2064.3200000000002</v>
      </c>
      <c r="K51" s="180"/>
      <c r="L51" s="180"/>
      <c r="M51" s="180"/>
      <c r="N51" s="69">
        <v>2064.3200000000002</v>
      </c>
      <c r="O51" s="184">
        <v>0</v>
      </c>
      <c r="P51" s="184">
        <v>0</v>
      </c>
      <c r="BZ51" s="177"/>
      <c r="CA51" s="54" t="s">
        <v>224</v>
      </c>
    </row>
    <row r="52" spans="1:80" s="85" customFormat="1" ht="45" x14ac:dyDescent="0.25">
      <c r="A52" s="67" t="s">
        <v>253</v>
      </c>
      <c r="B52" s="178" t="s">
        <v>254</v>
      </c>
      <c r="C52" s="302" t="s">
        <v>255</v>
      </c>
      <c r="D52" s="303"/>
      <c r="E52" s="304"/>
      <c r="F52" s="67" t="s">
        <v>240</v>
      </c>
      <c r="G52" s="59"/>
      <c r="H52" s="187">
        <v>16.8</v>
      </c>
      <c r="I52" s="69">
        <v>1314.16</v>
      </c>
      <c r="J52" s="69">
        <v>39163.11</v>
      </c>
      <c r="K52" s="69">
        <v>24788.68</v>
      </c>
      <c r="L52" s="69">
        <v>5825.3</v>
      </c>
      <c r="M52" s="69">
        <v>8088.33</v>
      </c>
      <c r="N52" s="182">
        <v>460.8</v>
      </c>
      <c r="O52" s="182">
        <v>31.54</v>
      </c>
      <c r="P52" s="182">
        <v>9.7200000000000006</v>
      </c>
      <c r="BZ52" s="177"/>
      <c r="CA52" s="54" t="s">
        <v>255</v>
      </c>
    </row>
    <row r="53" spans="1:80" s="85" customFormat="1" ht="22.5" x14ac:dyDescent="0.25">
      <c r="A53" s="67" t="s">
        <v>256</v>
      </c>
      <c r="B53" s="178" t="s">
        <v>257</v>
      </c>
      <c r="C53" s="302" t="s">
        <v>258</v>
      </c>
      <c r="D53" s="303"/>
      <c r="E53" s="304"/>
      <c r="F53" s="67" t="s">
        <v>196</v>
      </c>
      <c r="G53" s="59"/>
      <c r="H53" s="183">
        <v>0.4284</v>
      </c>
      <c r="I53" s="69">
        <v>89914.27</v>
      </c>
      <c r="J53" s="69">
        <v>45314.07</v>
      </c>
      <c r="K53" s="180"/>
      <c r="L53" s="180"/>
      <c r="M53" s="180"/>
      <c r="N53" s="69">
        <v>45314.07</v>
      </c>
      <c r="O53" s="184">
        <v>0</v>
      </c>
      <c r="P53" s="184">
        <v>0</v>
      </c>
      <c r="BZ53" s="177"/>
      <c r="CA53" s="54" t="s">
        <v>258</v>
      </c>
    </row>
    <row r="54" spans="1:80" s="85" customFormat="1" ht="33.75" x14ac:dyDescent="0.25">
      <c r="A54" s="67" t="s">
        <v>259</v>
      </c>
      <c r="B54" s="178" t="s">
        <v>199</v>
      </c>
      <c r="C54" s="302" t="s">
        <v>200</v>
      </c>
      <c r="D54" s="303"/>
      <c r="E54" s="304"/>
      <c r="F54" s="67" t="s">
        <v>201</v>
      </c>
      <c r="G54" s="59"/>
      <c r="H54" s="185">
        <v>0.33600000000000002</v>
      </c>
      <c r="I54" s="69">
        <v>77814.259999999995</v>
      </c>
      <c r="J54" s="69">
        <v>30757.67</v>
      </c>
      <c r="K54" s="180"/>
      <c r="L54" s="180"/>
      <c r="M54" s="180"/>
      <c r="N54" s="69">
        <v>30757.67</v>
      </c>
      <c r="O54" s="184">
        <v>0</v>
      </c>
      <c r="P54" s="184">
        <v>0</v>
      </c>
      <c r="BZ54" s="177"/>
      <c r="CA54" s="54" t="s">
        <v>200</v>
      </c>
    </row>
    <row r="55" spans="1:80" s="85" customFormat="1" ht="22.5" x14ac:dyDescent="0.25">
      <c r="A55" s="67" t="s">
        <v>260</v>
      </c>
      <c r="B55" s="178" t="s">
        <v>203</v>
      </c>
      <c r="C55" s="302" t="s">
        <v>204</v>
      </c>
      <c r="D55" s="303"/>
      <c r="E55" s="304"/>
      <c r="F55" s="67" t="s">
        <v>201</v>
      </c>
      <c r="G55" s="59"/>
      <c r="H55" s="185">
        <v>1.3440000000000001</v>
      </c>
      <c r="I55" s="69">
        <v>18998.68</v>
      </c>
      <c r="J55" s="69">
        <v>30038.46</v>
      </c>
      <c r="K55" s="180"/>
      <c r="L55" s="180"/>
      <c r="M55" s="180"/>
      <c r="N55" s="69">
        <v>30038.46</v>
      </c>
      <c r="O55" s="184">
        <v>0</v>
      </c>
      <c r="P55" s="184">
        <v>0</v>
      </c>
      <c r="BZ55" s="177"/>
      <c r="CA55" s="54" t="s">
        <v>204</v>
      </c>
    </row>
    <row r="56" spans="1:80" s="85" customFormat="1" ht="22.5" x14ac:dyDescent="0.25">
      <c r="A56" s="67" t="s">
        <v>261</v>
      </c>
      <c r="B56" s="178" t="s">
        <v>213</v>
      </c>
      <c r="C56" s="302" t="s">
        <v>214</v>
      </c>
      <c r="D56" s="303"/>
      <c r="E56" s="304"/>
      <c r="F56" s="67" t="s">
        <v>201</v>
      </c>
      <c r="G56" s="59"/>
      <c r="H56" s="185">
        <v>0.67200000000000004</v>
      </c>
      <c r="I56" s="69">
        <v>2413.4499999999998</v>
      </c>
      <c r="J56" s="69">
        <v>1907.93</v>
      </c>
      <c r="K56" s="180"/>
      <c r="L56" s="180"/>
      <c r="M56" s="180"/>
      <c r="N56" s="69">
        <v>1907.93</v>
      </c>
      <c r="O56" s="184">
        <v>0</v>
      </c>
      <c r="P56" s="184">
        <v>0</v>
      </c>
      <c r="BZ56" s="177"/>
      <c r="CA56" s="54" t="s">
        <v>214</v>
      </c>
    </row>
    <row r="57" spans="1:80" s="85" customFormat="1" ht="22.5" x14ac:dyDescent="0.25">
      <c r="A57" s="67" t="s">
        <v>262</v>
      </c>
      <c r="B57" s="178" t="s">
        <v>216</v>
      </c>
      <c r="C57" s="302" t="s">
        <v>217</v>
      </c>
      <c r="D57" s="303"/>
      <c r="E57" s="304"/>
      <c r="F57" s="67" t="s">
        <v>218</v>
      </c>
      <c r="G57" s="59"/>
      <c r="H57" s="179">
        <v>6.72</v>
      </c>
      <c r="I57" s="69">
        <v>92.39</v>
      </c>
      <c r="J57" s="182">
        <v>730.38</v>
      </c>
      <c r="K57" s="180"/>
      <c r="L57" s="180"/>
      <c r="M57" s="180"/>
      <c r="N57" s="182">
        <v>730.38</v>
      </c>
      <c r="O57" s="184">
        <v>0</v>
      </c>
      <c r="P57" s="184">
        <v>0</v>
      </c>
      <c r="BZ57" s="177"/>
      <c r="CA57" s="54" t="s">
        <v>217</v>
      </c>
    </row>
    <row r="58" spans="1:80" s="85" customFormat="1" ht="45" x14ac:dyDescent="0.25">
      <c r="A58" s="67" t="s">
        <v>263</v>
      </c>
      <c r="B58" s="178" t="s">
        <v>223</v>
      </c>
      <c r="C58" s="302" t="s">
        <v>224</v>
      </c>
      <c r="D58" s="303"/>
      <c r="E58" s="304"/>
      <c r="F58" s="67" t="s">
        <v>145</v>
      </c>
      <c r="G58" s="59"/>
      <c r="H58" s="187">
        <v>25.2</v>
      </c>
      <c r="I58" s="69">
        <v>3440.74</v>
      </c>
      <c r="J58" s="69">
        <v>102001.7</v>
      </c>
      <c r="K58" s="180"/>
      <c r="L58" s="180"/>
      <c r="M58" s="180"/>
      <c r="N58" s="69">
        <v>102001.7</v>
      </c>
      <c r="O58" s="184">
        <v>0</v>
      </c>
      <c r="P58" s="184">
        <v>0</v>
      </c>
      <c r="BZ58" s="177"/>
      <c r="CA58" s="54" t="s">
        <v>224</v>
      </c>
    </row>
    <row r="59" spans="1:80" s="85" customFormat="1" ht="33.75" x14ac:dyDescent="0.25">
      <c r="A59" s="67" t="s">
        <v>264</v>
      </c>
      <c r="B59" s="178" t="s">
        <v>250</v>
      </c>
      <c r="C59" s="302" t="s">
        <v>251</v>
      </c>
      <c r="D59" s="303"/>
      <c r="E59" s="304"/>
      <c r="F59" s="67" t="s">
        <v>201</v>
      </c>
      <c r="G59" s="59"/>
      <c r="H59" s="179">
        <v>0.84</v>
      </c>
      <c r="I59" s="69">
        <v>16598.36</v>
      </c>
      <c r="J59" s="69">
        <v>16402.099999999999</v>
      </c>
      <c r="K59" s="180"/>
      <c r="L59" s="180"/>
      <c r="M59" s="180"/>
      <c r="N59" s="69">
        <v>16402.099999999999</v>
      </c>
      <c r="O59" s="184">
        <v>0</v>
      </c>
      <c r="P59" s="184">
        <v>0</v>
      </c>
      <c r="BZ59" s="177"/>
      <c r="CA59" s="54" t="s">
        <v>251</v>
      </c>
    </row>
    <row r="60" spans="1:80" s="85" customFormat="1" ht="22.5" x14ac:dyDescent="0.25">
      <c r="A60" s="67" t="s">
        <v>265</v>
      </c>
      <c r="B60" s="178" t="s">
        <v>226</v>
      </c>
      <c r="C60" s="302" t="s">
        <v>227</v>
      </c>
      <c r="D60" s="303"/>
      <c r="E60" s="304"/>
      <c r="F60" s="67" t="s">
        <v>201</v>
      </c>
      <c r="G60" s="59"/>
      <c r="H60" s="185">
        <v>0.16800000000000001</v>
      </c>
      <c r="I60" s="69">
        <v>2870.96</v>
      </c>
      <c r="J60" s="182">
        <v>567.4</v>
      </c>
      <c r="K60" s="180"/>
      <c r="L60" s="180"/>
      <c r="M60" s="180"/>
      <c r="N60" s="182">
        <v>567.4</v>
      </c>
      <c r="O60" s="184">
        <v>0</v>
      </c>
      <c r="P60" s="184">
        <v>0</v>
      </c>
      <c r="BZ60" s="177"/>
      <c r="CA60" s="54" t="s">
        <v>227</v>
      </c>
    </row>
    <row r="61" spans="1:80" s="85" customFormat="1" ht="15" x14ac:dyDescent="0.25">
      <c r="A61" s="308" t="s">
        <v>266</v>
      </c>
      <c r="B61" s="308"/>
      <c r="C61" s="308"/>
      <c r="D61" s="308"/>
      <c r="E61" s="308"/>
      <c r="F61" s="308"/>
      <c r="G61" s="308"/>
      <c r="H61" s="308"/>
      <c r="I61" s="308"/>
      <c r="J61" s="308"/>
      <c r="K61" s="308"/>
      <c r="L61" s="308"/>
      <c r="M61" s="308"/>
      <c r="N61" s="308"/>
      <c r="O61" s="308"/>
      <c r="P61" s="308"/>
      <c r="BZ61" s="177"/>
      <c r="CB61" s="188" t="s">
        <v>266</v>
      </c>
    </row>
    <row r="62" spans="1:80" s="85" customFormat="1" ht="45" x14ac:dyDescent="0.25">
      <c r="A62" s="67" t="s">
        <v>267</v>
      </c>
      <c r="B62" s="178" t="s">
        <v>268</v>
      </c>
      <c r="C62" s="302" t="s">
        <v>269</v>
      </c>
      <c r="D62" s="303"/>
      <c r="E62" s="304"/>
      <c r="F62" s="67" t="s">
        <v>270</v>
      </c>
      <c r="G62" s="59"/>
      <c r="H62" s="185">
        <v>0.224</v>
      </c>
      <c r="I62" s="69">
        <v>8446.83</v>
      </c>
      <c r="J62" s="69">
        <v>3594.27</v>
      </c>
      <c r="K62" s="69">
        <v>1929.88</v>
      </c>
      <c r="L62" s="182">
        <v>677.98</v>
      </c>
      <c r="M62" s="182">
        <v>933.77</v>
      </c>
      <c r="N62" s="182">
        <v>52.64</v>
      </c>
      <c r="O62" s="182">
        <v>2.35</v>
      </c>
      <c r="P62" s="182">
        <v>1.1200000000000001</v>
      </c>
      <c r="BZ62" s="177"/>
      <c r="CA62" s="54" t="s">
        <v>269</v>
      </c>
      <c r="CB62" s="188"/>
    </row>
    <row r="63" spans="1:80" s="85" customFormat="1" ht="67.5" x14ac:dyDescent="0.25">
      <c r="A63" s="67" t="s">
        <v>271</v>
      </c>
      <c r="B63" s="178" t="s">
        <v>272</v>
      </c>
      <c r="C63" s="302" t="s">
        <v>273</v>
      </c>
      <c r="D63" s="303"/>
      <c r="E63" s="304"/>
      <c r="F63" s="67" t="s">
        <v>145</v>
      </c>
      <c r="G63" s="59"/>
      <c r="H63" s="179">
        <v>6.72</v>
      </c>
      <c r="I63" s="69">
        <v>307.68</v>
      </c>
      <c r="J63" s="69">
        <v>2432.34</v>
      </c>
      <c r="K63" s="180"/>
      <c r="L63" s="180"/>
      <c r="M63" s="180"/>
      <c r="N63" s="69">
        <v>2432.34</v>
      </c>
      <c r="O63" s="184">
        <v>0</v>
      </c>
      <c r="P63" s="184">
        <v>0</v>
      </c>
      <c r="BZ63" s="177"/>
      <c r="CA63" s="54" t="s">
        <v>273</v>
      </c>
      <c r="CB63" s="188"/>
    </row>
    <row r="64" spans="1:80" s="85" customFormat="1" ht="22.5" x14ac:dyDescent="0.25">
      <c r="A64" s="67" t="s">
        <v>274</v>
      </c>
      <c r="B64" s="178" t="s">
        <v>275</v>
      </c>
      <c r="C64" s="302" t="s">
        <v>276</v>
      </c>
      <c r="D64" s="303"/>
      <c r="E64" s="304"/>
      <c r="F64" s="67" t="s">
        <v>211</v>
      </c>
      <c r="G64" s="59"/>
      <c r="H64" s="179">
        <v>2.2400000000000002</v>
      </c>
      <c r="I64" s="69">
        <v>1731.65</v>
      </c>
      <c r="J64" s="69">
        <v>4563.13</v>
      </c>
      <c r="K64" s="180"/>
      <c r="L64" s="180"/>
      <c r="M64" s="180"/>
      <c r="N64" s="69">
        <v>4563.13</v>
      </c>
      <c r="O64" s="184">
        <v>0</v>
      </c>
      <c r="P64" s="184">
        <v>0</v>
      </c>
      <c r="BZ64" s="177"/>
      <c r="CA64" s="54" t="s">
        <v>276</v>
      </c>
      <c r="CB64" s="188"/>
    </row>
    <row r="65" spans="1:80" s="85" customFormat="1" ht="15" x14ac:dyDescent="0.25">
      <c r="A65" s="308" t="s">
        <v>277</v>
      </c>
      <c r="B65" s="308"/>
      <c r="C65" s="308"/>
      <c r="D65" s="308"/>
      <c r="E65" s="308"/>
      <c r="F65" s="308"/>
      <c r="G65" s="308"/>
      <c r="H65" s="308"/>
      <c r="I65" s="308"/>
      <c r="J65" s="308"/>
      <c r="K65" s="308"/>
      <c r="L65" s="308"/>
      <c r="M65" s="308"/>
      <c r="N65" s="308"/>
      <c r="O65" s="308"/>
      <c r="P65" s="308"/>
      <c r="BZ65" s="177"/>
      <c r="CB65" s="188" t="s">
        <v>277</v>
      </c>
    </row>
    <row r="66" spans="1:80" s="85" customFormat="1" ht="45" x14ac:dyDescent="0.25">
      <c r="A66" s="67" t="s">
        <v>278</v>
      </c>
      <c r="B66" s="178" t="s">
        <v>279</v>
      </c>
      <c r="C66" s="302" t="s">
        <v>280</v>
      </c>
      <c r="D66" s="303"/>
      <c r="E66" s="304"/>
      <c r="F66" s="67" t="s">
        <v>281</v>
      </c>
      <c r="G66" s="59"/>
      <c r="H66" s="185">
        <v>0.16800000000000001</v>
      </c>
      <c r="I66" s="69">
        <v>12250.74</v>
      </c>
      <c r="J66" s="69">
        <v>2946.31</v>
      </c>
      <c r="K66" s="69">
        <v>2864.32</v>
      </c>
      <c r="L66" s="180"/>
      <c r="M66" s="180"/>
      <c r="N66" s="182">
        <v>81.99</v>
      </c>
      <c r="O66" s="181">
        <v>3.6</v>
      </c>
      <c r="P66" s="184">
        <v>0</v>
      </c>
      <c r="BZ66" s="177"/>
      <c r="CA66" s="54" t="s">
        <v>280</v>
      </c>
      <c r="CB66" s="188"/>
    </row>
    <row r="67" spans="1:80" s="85" customFormat="1" ht="22.5" x14ac:dyDescent="0.25">
      <c r="A67" s="67" t="s">
        <v>282</v>
      </c>
      <c r="B67" s="178" t="s">
        <v>283</v>
      </c>
      <c r="C67" s="302" t="s">
        <v>284</v>
      </c>
      <c r="D67" s="303"/>
      <c r="E67" s="304"/>
      <c r="F67" s="67" t="s">
        <v>285</v>
      </c>
      <c r="G67" s="59"/>
      <c r="H67" s="187">
        <v>16.8</v>
      </c>
      <c r="I67" s="69">
        <v>107.55</v>
      </c>
      <c r="J67" s="69">
        <v>2125.5700000000002</v>
      </c>
      <c r="K67" s="180"/>
      <c r="L67" s="180"/>
      <c r="M67" s="180"/>
      <c r="N67" s="69">
        <v>2125.5700000000002</v>
      </c>
      <c r="O67" s="184">
        <v>0</v>
      </c>
      <c r="P67" s="184">
        <v>0</v>
      </c>
      <c r="BZ67" s="177"/>
      <c r="CA67" s="54" t="s">
        <v>284</v>
      </c>
      <c r="CB67" s="188"/>
    </row>
    <row r="68" spans="1:80" s="85" customFormat="1" ht="22.5" x14ac:dyDescent="0.25">
      <c r="A68" s="67" t="s">
        <v>286</v>
      </c>
      <c r="B68" s="178" t="s">
        <v>287</v>
      </c>
      <c r="C68" s="302" t="s">
        <v>288</v>
      </c>
      <c r="D68" s="303"/>
      <c r="E68" s="304"/>
      <c r="F68" s="67" t="s">
        <v>281</v>
      </c>
      <c r="G68" s="59"/>
      <c r="H68" s="185">
        <v>0.16800000000000001</v>
      </c>
      <c r="I68" s="69">
        <v>13334.7</v>
      </c>
      <c r="J68" s="69">
        <v>3270.59</v>
      </c>
      <c r="K68" s="69">
        <v>2823.48</v>
      </c>
      <c r="L68" s="182">
        <v>150.35</v>
      </c>
      <c r="M68" s="182">
        <v>92.46</v>
      </c>
      <c r="N68" s="182">
        <v>204.3</v>
      </c>
      <c r="O68" s="182">
        <v>3.47</v>
      </c>
      <c r="P68" s="182">
        <v>0.09</v>
      </c>
      <c r="BZ68" s="177"/>
      <c r="CA68" s="54" t="s">
        <v>288</v>
      </c>
      <c r="CB68" s="188"/>
    </row>
    <row r="69" spans="1:80" s="85" customFormat="1" ht="22.5" x14ac:dyDescent="0.25">
      <c r="A69" s="67" t="s">
        <v>289</v>
      </c>
      <c r="B69" s="178" t="s">
        <v>197</v>
      </c>
      <c r="C69" s="302" t="s">
        <v>198</v>
      </c>
      <c r="D69" s="303"/>
      <c r="E69" s="304"/>
      <c r="F69" s="67" t="s">
        <v>196</v>
      </c>
      <c r="G69" s="59"/>
      <c r="H69" s="183">
        <v>1.6799999999999999E-2</v>
      </c>
      <c r="I69" s="69">
        <v>377810.79</v>
      </c>
      <c r="J69" s="69">
        <v>7466.87</v>
      </c>
      <c r="K69" s="180"/>
      <c r="L69" s="180"/>
      <c r="M69" s="180"/>
      <c r="N69" s="69">
        <v>7466.87</v>
      </c>
      <c r="O69" s="184">
        <v>0</v>
      </c>
      <c r="P69" s="184">
        <v>0</v>
      </c>
      <c r="BZ69" s="177"/>
      <c r="CA69" s="54" t="s">
        <v>198</v>
      </c>
      <c r="CB69" s="188"/>
    </row>
    <row r="70" spans="1:80" s="85" customFormat="1" ht="15" x14ac:dyDescent="0.25">
      <c r="A70" s="308" t="s">
        <v>290</v>
      </c>
      <c r="B70" s="308"/>
      <c r="C70" s="308"/>
      <c r="D70" s="308"/>
      <c r="E70" s="308"/>
      <c r="F70" s="308"/>
      <c r="G70" s="308"/>
      <c r="H70" s="308"/>
      <c r="I70" s="308"/>
      <c r="J70" s="308"/>
      <c r="K70" s="308"/>
      <c r="L70" s="308"/>
      <c r="M70" s="308"/>
      <c r="N70" s="308"/>
      <c r="O70" s="308"/>
      <c r="P70" s="308"/>
      <c r="BZ70" s="177"/>
      <c r="CB70" s="188" t="s">
        <v>290</v>
      </c>
    </row>
    <row r="71" spans="1:80" s="85" customFormat="1" ht="22.5" x14ac:dyDescent="0.25">
      <c r="A71" s="67" t="s">
        <v>291</v>
      </c>
      <c r="B71" s="178" t="s">
        <v>292</v>
      </c>
      <c r="C71" s="302" t="s">
        <v>293</v>
      </c>
      <c r="D71" s="303"/>
      <c r="E71" s="304"/>
      <c r="F71" s="67" t="s">
        <v>218</v>
      </c>
      <c r="G71" s="59"/>
      <c r="H71" s="186">
        <v>1</v>
      </c>
      <c r="I71" s="69">
        <v>9084.2199999999993</v>
      </c>
      <c r="J71" s="69">
        <v>12661.16</v>
      </c>
      <c r="K71" s="69">
        <v>8276.92</v>
      </c>
      <c r="L71" s="182">
        <v>595.95000000000005</v>
      </c>
      <c r="M71" s="182">
        <v>357.71</v>
      </c>
      <c r="N71" s="69">
        <v>3430.58</v>
      </c>
      <c r="O71" s="182">
        <v>10.18</v>
      </c>
      <c r="P71" s="182">
        <v>0.37</v>
      </c>
      <c r="BZ71" s="177"/>
      <c r="CA71" s="54" t="s">
        <v>293</v>
      </c>
      <c r="CB71" s="188"/>
    </row>
    <row r="72" spans="1:80" s="85" customFormat="1" ht="33.75" x14ac:dyDescent="0.25">
      <c r="A72" s="67" t="s">
        <v>294</v>
      </c>
      <c r="B72" s="178" t="s">
        <v>295</v>
      </c>
      <c r="C72" s="302" t="s">
        <v>296</v>
      </c>
      <c r="D72" s="303"/>
      <c r="E72" s="304"/>
      <c r="F72" s="67" t="s">
        <v>297</v>
      </c>
      <c r="G72" s="59"/>
      <c r="H72" s="189">
        <v>8.2991999999999996E-2</v>
      </c>
      <c r="I72" s="69">
        <v>67785.63</v>
      </c>
      <c r="J72" s="69">
        <v>6618.03</v>
      </c>
      <c r="K72" s="180"/>
      <c r="L72" s="180"/>
      <c r="M72" s="180"/>
      <c r="N72" s="69">
        <v>6618.03</v>
      </c>
      <c r="O72" s="184">
        <v>0</v>
      </c>
      <c r="P72" s="184">
        <v>0</v>
      </c>
      <c r="BZ72" s="177"/>
      <c r="CA72" s="54" t="s">
        <v>296</v>
      </c>
      <c r="CB72" s="188"/>
    </row>
    <row r="73" spans="1:80" s="85" customFormat="1" ht="33.75" x14ac:dyDescent="0.25">
      <c r="A73" s="67" t="s">
        <v>298</v>
      </c>
      <c r="B73" s="178" t="s">
        <v>299</v>
      </c>
      <c r="C73" s="302" t="s">
        <v>300</v>
      </c>
      <c r="D73" s="303"/>
      <c r="E73" s="304"/>
      <c r="F73" s="67" t="s">
        <v>281</v>
      </c>
      <c r="G73" s="59"/>
      <c r="H73" s="185">
        <v>0.44800000000000001</v>
      </c>
      <c r="I73" s="69">
        <v>19258.71</v>
      </c>
      <c r="J73" s="69">
        <v>12162.02</v>
      </c>
      <c r="K73" s="69">
        <v>9514.44</v>
      </c>
      <c r="L73" s="182">
        <v>349.66</v>
      </c>
      <c r="M73" s="182">
        <v>209.56</v>
      </c>
      <c r="N73" s="69">
        <v>2088.36</v>
      </c>
      <c r="O73" s="181">
        <v>11.7</v>
      </c>
      <c r="P73" s="182">
        <v>0.22</v>
      </c>
      <c r="BZ73" s="177"/>
      <c r="CA73" s="54" t="s">
        <v>300</v>
      </c>
      <c r="CB73" s="188"/>
    </row>
    <row r="74" spans="1:80" s="85" customFormat="1" ht="33.75" x14ac:dyDescent="0.25">
      <c r="A74" s="67" t="s">
        <v>301</v>
      </c>
      <c r="B74" s="178" t="s">
        <v>302</v>
      </c>
      <c r="C74" s="302" t="s">
        <v>303</v>
      </c>
      <c r="D74" s="303"/>
      <c r="E74" s="304"/>
      <c r="F74" s="67" t="s">
        <v>297</v>
      </c>
      <c r="G74" s="59"/>
      <c r="H74" s="183">
        <v>2.76E-2</v>
      </c>
      <c r="I74" s="69">
        <v>68652.63</v>
      </c>
      <c r="J74" s="69">
        <v>2229.06</v>
      </c>
      <c r="K74" s="180"/>
      <c r="L74" s="180"/>
      <c r="M74" s="180"/>
      <c r="N74" s="69">
        <v>2229.06</v>
      </c>
      <c r="O74" s="184">
        <v>0</v>
      </c>
      <c r="P74" s="184">
        <v>0</v>
      </c>
      <c r="BZ74" s="177"/>
      <c r="CA74" s="54" t="s">
        <v>303</v>
      </c>
      <c r="CB74" s="188"/>
    </row>
    <row r="75" spans="1:80" s="85" customFormat="1" ht="33.75" x14ac:dyDescent="0.25">
      <c r="A75" s="67" t="s">
        <v>304</v>
      </c>
      <c r="B75" s="178" t="s">
        <v>305</v>
      </c>
      <c r="C75" s="302" t="s">
        <v>306</v>
      </c>
      <c r="D75" s="303"/>
      <c r="E75" s="304"/>
      <c r="F75" s="67" t="s">
        <v>307</v>
      </c>
      <c r="G75" s="59"/>
      <c r="H75" s="183">
        <v>8.0600000000000005E-2</v>
      </c>
      <c r="I75" s="69">
        <v>104201.02</v>
      </c>
      <c r="J75" s="69">
        <v>14227.37</v>
      </c>
      <c r="K75" s="69">
        <v>14227.37</v>
      </c>
      <c r="L75" s="180"/>
      <c r="M75" s="180"/>
      <c r="N75" s="180"/>
      <c r="O75" s="182">
        <v>21.03</v>
      </c>
      <c r="P75" s="184">
        <v>0</v>
      </c>
      <c r="BZ75" s="177"/>
      <c r="CA75" s="54" t="s">
        <v>306</v>
      </c>
      <c r="CB75" s="188"/>
    </row>
    <row r="76" spans="1:80" s="85" customFormat="1" ht="22.5" x14ac:dyDescent="0.25">
      <c r="A76" s="67" t="s">
        <v>308</v>
      </c>
      <c r="B76" s="178" t="s">
        <v>309</v>
      </c>
      <c r="C76" s="302" t="s">
        <v>310</v>
      </c>
      <c r="D76" s="303"/>
      <c r="E76" s="304"/>
      <c r="F76" s="67" t="s">
        <v>311</v>
      </c>
      <c r="G76" s="59"/>
      <c r="H76" s="185">
        <v>5.3760000000000003</v>
      </c>
      <c r="I76" s="69">
        <v>1355.21</v>
      </c>
      <c r="J76" s="69">
        <v>10317.82</v>
      </c>
      <c r="K76" s="69">
        <v>10006.35</v>
      </c>
      <c r="L76" s="182">
        <v>97.16</v>
      </c>
      <c r="M76" s="182">
        <v>63.13</v>
      </c>
      <c r="N76" s="182">
        <v>151.18</v>
      </c>
      <c r="O76" s="182">
        <v>13.66</v>
      </c>
      <c r="P76" s="182">
        <v>0.08</v>
      </c>
      <c r="BZ76" s="177"/>
      <c r="CA76" s="54" t="s">
        <v>310</v>
      </c>
      <c r="CB76" s="188"/>
    </row>
    <row r="77" spans="1:80" s="85" customFormat="1" ht="33.75" x14ac:dyDescent="0.25">
      <c r="A77" s="67" t="s">
        <v>312</v>
      </c>
      <c r="B77" s="178" t="s">
        <v>313</v>
      </c>
      <c r="C77" s="302" t="s">
        <v>314</v>
      </c>
      <c r="D77" s="303"/>
      <c r="E77" s="304"/>
      <c r="F77" s="67" t="s">
        <v>297</v>
      </c>
      <c r="G77" s="59"/>
      <c r="H77" s="185">
        <v>0.10100000000000001</v>
      </c>
      <c r="I77" s="69">
        <v>88695.41</v>
      </c>
      <c r="J77" s="69">
        <v>10538.47</v>
      </c>
      <c r="K77" s="180"/>
      <c r="L77" s="180"/>
      <c r="M77" s="180"/>
      <c r="N77" s="69">
        <v>10538.47</v>
      </c>
      <c r="O77" s="184">
        <v>0</v>
      </c>
      <c r="P77" s="184">
        <v>0</v>
      </c>
      <c r="BZ77" s="177"/>
      <c r="CA77" s="54" t="s">
        <v>314</v>
      </c>
      <c r="CB77" s="188"/>
    </row>
    <row r="78" spans="1:80" s="85" customFormat="1" ht="22.5" x14ac:dyDescent="0.25">
      <c r="A78" s="67" t="s">
        <v>315</v>
      </c>
      <c r="B78" s="178" t="s">
        <v>316</v>
      </c>
      <c r="C78" s="302" t="s">
        <v>317</v>
      </c>
      <c r="D78" s="303"/>
      <c r="E78" s="304"/>
      <c r="F78" s="67" t="s">
        <v>307</v>
      </c>
      <c r="G78" s="59"/>
      <c r="H78" s="183">
        <v>8.0600000000000005E-2</v>
      </c>
      <c r="I78" s="69">
        <v>57409.07</v>
      </c>
      <c r="J78" s="69">
        <v>6532.08</v>
      </c>
      <c r="K78" s="69">
        <v>6532.08</v>
      </c>
      <c r="L78" s="180"/>
      <c r="M78" s="180"/>
      <c r="N78" s="180"/>
      <c r="O78" s="182">
        <v>10.07</v>
      </c>
      <c r="P78" s="184">
        <v>0</v>
      </c>
      <c r="BZ78" s="177"/>
      <c r="CA78" s="54" t="s">
        <v>317</v>
      </c>
      <c r="CB78" s="188"/>
    </row>
    <row r="79" spans="1:80" s="85" customFormat="1" ht="22.5" x14ac:dyDescent="0.25">
      <c r="A79" s="67" t="s">
        <v>318</v>
      </c>
      <c r="B79" s="178" t="s">
        <v>319</v>
      </c>
      <c r="C79" s="302" t="s">
        <v>320</v>
      </c>
      <c r="D79" s="303"/>
      <c r="E79" s="304"/>
      <c r="F79" s="67" t="s">
        <v>145</v>
      </c>
      <c r="G79" s="59"/>
      <c r="H79" s="179">
        <v>57.68</v>
      </c>
      <c r="I79" s="69">
        <v>88.61</v>
      </c>
      <c r="J79" s="69">
        <v>6012.61</v>
      </c>
      <c r="K79" s="180"/>
      <c r="L79" s="180"/>
      <c r="M79" s="180"/>
      <c r="N79" s="69">
        <v>6012.61</v>
      </c>
      <c r="O79" s="184">
        <v>0</v>
      </c>
      <c r="P79" s="184">
        <v>0</v>
      </c>
      <c r="BZ79" s="177"/>
      <c r="CA79" s="54" t="s">
        <v>320</v>
      </c>
      <c r="CB79" s="188"/>
    </row>
    <row r="80" spans="1:80" s="85" customFormat="1" ht="22.5" x14ac:dyDescent="0.25">
      <c r="A80" s="67" t="s">
        <v>321</v>
      </c>
      <c r="B80" s="178" t="s">
        <v>203</v>
      </c>
      <c r="C80" s="302" t="s">
        <v>204</v>
      </c>
      <c r="D80" s="303"/>
      <c r="E80" s="304"/>
      <c r="F80" s="67" t="s">
        <v>201</v>
      </c>
      <c r="G80" s="59"/>
      <c r="H80" s="183">
        <v>0.10639999999999999</v>
      </c>
      <c r="I80" s="69">
        <v>18998.68</v>
      </c>
      <c r="J80" s="69">
        <v>2378.0500000000002</v>
      </c>
      <c r="K80" s="180"/>
      <c r="L80" s="180"/>
      <c r="M80" s="180"/>
      <c r="N80" s="69">
        <v>2378.0500000000002</v>
      </c>
      <c r="O80" s="184">
        <v>0</v>
      </c>
      <c r="P80" s="184">
        <v>0</v>
      </c>
      <c r="BZ80" s="177"/>
      <c r="CA80" s="54" t="s">
        <v>204</v>
      </c>
      <c r="CB80" s="188"/>
    </row>
    <row r="81" spans="1:82" s="85" customFormat="1" ht="15" x14ac:dyDescent="0.25">
      <c r="A81" s="309" t="s">
        <v>322</v>
      </c>
      <c r="B81" s="310"/>
      <c r="C81" s="310"/>
      <c r="D81" s="310"/>
      <c r="E81" s="310"/>
      <c r="F81" s="310"/>
      <c r="G81" s="310"/>
      <c r="H81" s="310"/>
      <c r="I81" s="311"/>
      <c r="J81" s="75"/>
      <c r="K81" s="75"/>
      <c r="L81" s="75"/>
      <c r="M81" s="75"/>
      <c r="N81" s="75"/>
      <c r="O81" s="75"/>
      <c r="P81" s="75"/>
      <c r="CC81" s="190" t="s">
        <v>322</v>
      </c>
    </row>
    <row r="82" spans="1:82" s="85" customFormat="1" ht="15" x14ac:dyDescent="0.25">
      <c r="A82" s="312" t="s">
        <v>323</v>
      </c>
      <c r="B82" s="313"/>
      <c r="C82" s="313"/>
      <c r="D82" s="313"/>
      <c r="E82" s="313"/>
      <c r="F82" s="313"/>
      <c r="G82" s="313"/>
      <c r="H82" s="313"/>
      <c r="I82" s="314"/>
      <c r="J82" s="69">
        <v>891979.18</v>
      </c>
      <c r="K82" s="180"/>
      <c r="L82" s="180"/>
      <c r="M82" s="180"/>
      <c r="N82" s="180"/>
      <c r="O82" s="180"/>
      <c r="P82" s="180"/>
      <c r="CC82" s="190"/>
      <c r="CD82" s="54" t="s">
        <v>323</v>
      </c>
    </row>
    <row r="83" spans="1:82" s="85" customFormat="1" ht="15" x14ac:dyDescent="0.25">
      <c r="A83" s="312" t="s">
        <v>324</v>
      </c>
      <c r="B83" s="313"/>
      <c r="C83" s="313"/>
      <c r="D83" s="313"/>
      <c r="E83" s="313"/>
      <c r="F83" s="313"/>
      <c r="G83" s="313"/>
      <c r="H83" s="313"/>
      <c r="I83" s="314"/>
      <c r="J83" s="69">
        <v>1116548.51</v>
      </c>
      <c r="K83" s="180"/>
      <c r="L83" s="180"/>
      <c r="M83" s="180"/>
      <c r="N83" s="180"/>
      <c r="O83" s="180"/>
      <c r="P83" s="180"/>
      <c r="CC83" s="190"/>
      <c r="CD83" s="54" t="s">
        <v>324</v>
      </c>
    </row>
    <row r="84" spans="1:82" s="85" customFormat="1" ht="15" x14ac:dyDescent="0.25">
      <c r="A84" s="312" t="s">
        <v>325</v>
      </c>
      <c r="B84" s="313"/>
      <c r="C84" s="313"/>
      <c r="D84" s="313"/>
      <c r="E84" s="313"/>
      <c r="F84" s="313"/>
      <c r="G84" s="313"/>
      <c r="H84" s="313"/>
      <c r="I84" s="314"/>
      <c r="J84" s="180"/>
      <c r="K84" s="180"/>
      <c r="L84" s="180"/>
      <c r="M84" s="180"/>
      <c r="N84" s="180"/>
      <c r="O84" s="180"/>
      <c r="P84" s="180"/>
      <c r="CC84" s="190"/>
      <c r="CD84" s="54" t="s">
        <v>325</v>
      </c>
    </row>
    <row r="85" spans="1:82" s="85" customFormat="1" ht="15" x14ac:dyDescent="0.25">
      <c r="A85" s="312" t="s">
        <v>326</v>
      </c>
      <c r="B85" s="313"/>
      <c r="C85" s="313"/>
      <c r="D85" s="313"/>
      <c r="E85" s="313"/>
      <c r="F85" s="313"/>
      <c r="G85" s="313"/>
      <c r="H85" s="313"/>
      <c r="I85" s="314"/>
      <c r="J85" s="69">
        <v>140230.37</v>
      </c>
      <c r="K85" s="180"/>
      <c r="L85" s="180"/>
      <c r="M85" s="180"/>
      <c r="N85" s="180"/>
      <c r="O85" s="180"/>
      <c r="P85" s="180"/>
      <c r="CC85" s="190"/>
      <c r="CD85" s="54" t="s">
        <v>326</v>
      </c>
    </row>
    <row r="86" spans="1:82" s="85" customFormat="1" ht="15" x14ac:dyDescent="0.25">
      <c r="A86" s="312" t="s">
        <v>327</v>
      </c>
      <c r="B86" s="313"/>
      <c r="C86" s="313"/>
      <c r="D86" s="313"/>
      <c r="E86" s="313"/>
      <c r="F86" s="313"/>
      <c r="G86" s="313"/>
      <c r="H86" s="313"/>
      <c r="I86" s="314"/>
      <c r="J86" s="69">
        <v>24249.57</v>
      </c>
      <c r="K86" s="180"/>
      <c r="L86" s="180"/>
      <c r="M86" s="180"/>
      <c r="N86" s="180"/>
      <c r="O86" s="180"/>
      <c r="P86" s="180"/>
      <c r="CC86" s="190"/>
      <c r="CD86" s="54" t="s">
        <v>327</v>
      </c>
    </row>
    <row r="87" spans="1:82" s="85" customFormat="1" ht="15" x14ac:dyDescent="0.25">
      <c r="A87" s="312" t="s">
        <v>328</v>
      </c>
      <c r="B87" s="313"/>
      <c r="C87" s="313"/>
      <c r="D87" s="313"/>
      <c r="E87" s="313"/>
      <c r="F87" s="313"/>
      <c r="G87" s="313"/>
      <c r="H87" s="313"/>
      <c r="I87" s="314"/>
      <c r="J87" s="69">
        <v>32808.39</v>
      </c>
      <c r="K87" s="180"/>
      <c r="L87" s="180"/>
      <c r="M87" s="180"/>
      <c r="N87" s="180"/>
      <c r="O87" s="180"/>
      <c r="P87" s="180"/>
      <c r="CC87" s="190"/>
      <c r="CD87" s="54" t="s">
        <v>328</v>
      </c>
    </row>
    <row r="88" spans="1:82" s="85" customFormat="1" ht="15" x14ac:dyDescent="0.25">
      <c r="A88" s="312" t="s">
        <v>329</v>
      </c>
      <c r="B88" s="313"/>
      <c r="C88" s="313"/>
      <c r="D88" s="313"/>
      <c r="E88" s="313"/>
      <c r="F88" s="313"/>
      <c r="G88" s="313"/>
      <c r="H88" s="313"/>
      <c r="I88" s="314"/>
      <c r="J88" s="69">
        <v>644265.21</v>
      </c>
      <c r="K88" s="180"/>
      <c r="L88" s="180"/>
      <c r="M88" s="180"/>
      <c r="N88" s="180"/>
      <c r="O88" s="180"/>
      <c r="P88" s="180"/>
      <c r="CC88" s="190"/>
      <c r="CD88" s="54" t="s">
        <v>329</v>
      </c>
    </row>
    <row r="89" spans="1:82" s="85" customFormat="1" ht="15" x14ac:dyDescent="0.25">
      <c r="A89" s="312" t="s">
        <v>330</v>
      </c>
      <c r="B89" s="313"/>
      <c r="C89" s="313"/>
      <c r="D89" s="313"/>
      <c r="E89" s="313"/>
      <c r="F89" s="313"/>
      <c r="G89" s="313"/>
      <c r="H89" s="313"/>
      <c r="I89" s="314"/>
      <c r="J89" s="69">
        <v>175323.6</v>
      </c>
      <c r="K89" s="180"/>
      <c r="L89" s="180"/>
      <c r="M89" s="180"/>
      <c r="N89" s="180"/>
      <c r="O89" s="180"/>
      <c r="P89" s="180"/>
      <c r="CC89" s="190"/>
      <c r="CD89" s="54" t="s">
        <v>330</v>
      </c>
    </row>
    <row r="90" spans="1:82" s="85" customFormat="1" ht="15" x14ac:dyDescent="0.25">
      <c r="A90" s="312" t="s">
        <v>331</v>
      </c>
      <c r="B90" s="313"/>
      <c r="C90" s="313"/>
      <c r="D90" s="313"/>
      <c r="E90" s="313"/>
      <c r="F90" s="313"/>
      <c r="G90" s="313"/>
      <c r="H90" s="313"/>
      <c r="I90" s="314"/>
      <c r="J90" s="69">
        <v>99671.37</v>
      </c>
      <c r="K90" s="180"/>
      <c r="L90" s="180"/>
      <c r="M90" s="180"/>
      <c r="N90" s="180"/>
      <c r="O90" s="180"/>
      <c r="P90" s="180"/>
      <c r="CC90" s="190"/>
      <c r="CD90" s="54" t="s">
        <v>331</v>
      </c>
    </row>
    <row r="91" spans="1:82" s="85" customFormat="1" ht="15" x14ac:dyDescent="0.25">
      <c r="A91" s="312" t="s">
        <v>332</v>
      </c>
      <c r="B91" s="313"/>
      <c r="C91" s="313"/>
      <c r="D91" s="313"/>
      <c r="E91" s="313"/>
      <c r="F91" s="313"/>
      <c r="G91" s="313"/>
      <c r="H91" s="313"/>
      <c r="I91" s="314"/>
      <c r="J91" s="69">
        <v>86151.19</v>
      </c>
      <c r="K91" s="180"/>
      <c r="L91" s="180"/>
      <c r="M91" s="180"/>
      <c r="N91" s="180"/>
      <c r="O91" s="180"/>
      <c r="P91" s="180"/>
      <c r="CC91" s="190"/>
      <c r="CD91" s="54" t="s">
        <v>332</v>
      </c>
    </row>
    <row r="92" spans="1:82" s="85" customFormat="1" ht="15" x14ac:dyDescent="0.25">
      <c r="A92" s="312" t="s">
        <v>325</v>
      </c>
      <c r="B92" s="313"/>
      <c r="C92" s="313"/>
      <c r="D92" s="313"/>
      <c r="E92" s="313"/>
      <c r="F92" s="313"/>
      <c r="G92" s="313"/>
      <c r="H92" s="313"/>
      <c r="I92" s="314"/>
      <c r="J92" s="180"/>
      <c r="K92" s="180"/>
      <c r="L92" s="180"/>
      <c r="M92" s="180"/>
      <c r="N92" s="180"/>
      <c r="O92" s="180"/>
      <c r="P92" s="180"/>
      <c r="CC92" s="190"/>
      <c r="CD92" s="54" t="s">
        <v>325</v>
      </c>
    </row>
    <row r="93" spans="1:82" s="85" customFormat="1" ht="15" x14ac:dyDescent="0.25">
      <c r="A93" s="312" t="s">
        <v>326</v>
      </c>
      <c r="B93" s="313"/>
      <c r="C93" s="313"/>
      <c r="D93" s="313"/>
      <c r="E93" s="313"/>
      <c r="F93" s="313"/>
      <c r="G93" s="313"/>
      <c r="H93" s="313"/>
      <c r="I93" s="314"/>
      <c r="J93" s="69">
        <v>23479.16</v>
      </c>
      <c r="K93" s="180"/>
      <c r="L93" s="180"/>
      <c r="M93" s="180"/>
      <c r="N93" s="180"/>
      <c r="O93" s="180"/>
      <c r="P93" s="180"/>
      <c r="CC93" s="190"/>
      <c r="CD93" s="54" t="s">
        <v>326</v>
      </c>
    </row>
    <row r="94" spans="1:82" s="85" customFormat="1" ht="15" x14ac:dyDescent="0.25">
      <c r="A94" s="312" t="s">
        <v>327</v>
      </c>
      <c r="B94" s="313"/>
      <c r="C94" s="313"/>
      <c r="D94" s="313"/>
      <c r="E94" s="313"/>
      <c r="F94" s="313"/>
      <c r="G94" s="313"/>
      <c r="H94" s="313"/>
      <c r="I94" s="314"/>
      <c r="J94" s="69">
        <v>1095.96</v>
      </c>
      <c r="K94" s="180"/>
      <c r="L94" s="180"/>
      <c r="M94" s="180"/>
      <c r="N94" s="180"/>
      <c r="O94" s="180"/>
      <c r="P94" s="180"/>
      <c r="CC94" s="190"/>
      <c r="CD94" s="54" t="s">
        <v>327</v>
      </c>
    </row>
    <row r="95" spans="1:82" s="85" customFormat="1" ht="15" x14ac:dyDescent="0.25">
      <c r="A95" s="312" t="s">
        <v>328</v>
      </c>
      <c r="B95" s="313"/>
      <c r="C95" s="313"/>
      <c r="D95" s="313"/>
      <c r="E95" s="313"/>
      <c r="F95" s="313"/>
      <c r="G95" s="313"/>
      <c r="H95" s="313"/>
      <c r="I95" s="314"/>
      <c r="J95" s="182">
        <v>659.73</v>
      </c>
      <c r="K95" s="180"/>
      <c r="L95" s="180"/>
      <c r="M95" s="180"/>
      <c r="N95" s="180"/>
      <c r="O95" s="180"/>
      <c r="P95" s="180"/>
      <c r="CC95" s="190"/>
      <c r="CD95" s="54" t="s">
        <v>328</v>
      </c>
    </row>
    <row r="96" spans="1:82" s="85" customFormat="1" ht="15" x14ac:dyDescent="0.25">
      <c r="A96" s="312" t="s">
        <v>329</v>
      </c>
      <c r="B96" s="313"/>
      <c r="C96" s="313"/>
      <c r="D96" s="313"/>
      <c r="E96" s="313"/>
      <c r="F96" s="313"/>
      <c r="G96" s="313"/>
      <c r="H96" s="313"/>
      <c r="I96" s="314"/>
      <c r="J96" s="69">
        <v>25190.79</v>
      </c>
      <c r="K96" s="180"/>
      <c r="L96" s="180"/>
      <c r="M96" s="180"/>
      <c r="N96" s="180"/>
      <c r="O96" s="180"/>
      <c r="P96" s="180"/>
      <c r="CC96" s="190"/>
      <c r="CD96" s="54" t="s">
        <v>329</v>
      </c>
    </row>
    <row r="97" spans="1:83" s="85" customFormat="1" ht="15" x14ac:dyDescent="0.25">
      <c r="A97" s="312" t="s">
        <v>330</v>
      </c>
      <c r="B97" s="313"/>
      <c r="C97" s="313"/>
      <c r="D97" s="313"/>
      <c r="E97" s="313"/>
      <c r="F97" s="313"/>
      <c r="G97" s="313"/>
      <c r="H97" s="313"/>
      <c r="I97" s="314"/>
      <c r="J97" s="69">
        <v>23414.720000000001</v>
      </c>
      <c r="K97" s="180"/>
      <c r="L97" s="180"/>
      <c r="M97" s="180"/>
      <c r="N97" s="180"/>
      <c r="O97" s="180"/>
      <c r="P97" s="180"/>
      <c r="CC97" s="190"/>
      <c r="CD97" s="54" t="s">
        <v>330</v>
      </c>
    </row>
    <row r="98" spans="1:83" s="85" customFormat="1" ht="15" x14ac:dyDescent="0.25">
      <c r="A98" s="312" t="s">
        <v>331</v>
      </c>
      <c r="B98" s="313"/>
      <c r="C98" s="313"/>
      <c r="D98" s="313"/>
      <c r="E98" s="313"/>
      <c r="F98" s="313"/>
      <c r="G98" s="313"/>
      <c r="H98" s="313"/>
      <c r="I98" s="314"/>
      <c r="J98" s="69">
        <v>12310.83</v>
      </c>
      <c r="K98" s="180"/>
      <c r="L98" s="180"/>
      <c r="M98" s="180"/>
      <c r="N98" s="180"/>
      <c r="O98" s="180"/>
      <c r="P98" s="180"/>
      <c r="CC98" s="190"/>
      <c r="CD98" s="54" t="s">
        <v>331</v>
      </c>
    </row>
    <row r="99" spans="1:83" s="85" customFormat="1" ht="15" x14ac:dyDescent="0.25">
      <c r="A99" s="312" t="s">
        <v>333</v>
      </c>
      <c r="B99" s="313"/>
      <c r="C99" s="313"/>
      <c r="D99" s="313"/>
      <c r="E99" s="313"/>
      <c r="F99" s="313"/>
      <c r="G99" s="313"/>
      <c r="H99" s="313"/>
      <c r="I99" s="314"/>
      <c r="J99" s="69">
        <v>197177.65</v>
      </c>
      <c r="K99" s="180"/>
      <c r="L99" s="180"/>
      <c r="M99" s="180"/>
      <c r="N99" s="180"/>
      <c r="O99" s="180"/>
      <c r="P99" s="180"/>
      <c r="CC99" s="190"/>
      <c r="CD99" s="54" t="s">
        <v>333</v>
      </c>
    </row>
    <row r="100" spans="1:83" s="85" customFormat="1" ht="15" x14ac:dyDescent="0.25">
      <c r="A100" s="312" t="s">
        <v>334</v>
      </c>
      <c r="B100" s="313"/>
      <c r="C100" s="313"/>
      <c r="D100" s="313"/>
      <c r="E100" s="313"/>
      <c r="F100" s="313"/>
      <c r="G100" s="313"/>
      <c r="H100" s="313"/>
      <c r="I100" s="314"/>
      <c r="J100" s="69">
        <v>198738.32</v>
      </c>
      <c r="K100" s="180"/>
      <c r="L100" s="180"/>
      <c r="M100" s="180"/>
      <c r="N100" s="180"/>
      <c r="O100" s="180"/>
      <c r="P100" s="180"/>
      <c r="CC100" s="190"/>
      <c r="CD100" s="54" t="s">
        <v>334</v>
      </c>
    </row>
    <row r="101" spans="1:83" s="85" customFormat="1" ht="15" x14ac:dyDescent="0.25">
      <c r="A101" s="312" t="s">
        <v>335</v>
      </c>
      <c r="B101" s="313"/>
      <c r="C101" s="313"/>
      <c r="D101" s="313"/>
      <c r="E101" s="313"/>
      <c r="F101" s="313"/>
      <c r="G101" s="313"/>
      <c r="H101" s="313"/>
      <c r="I101" s="314"/>
      <c r="J101" s="69">
        <v>111982.2</v>
      </c>
      <c r="K101" s="180"/>
      <c r="L101" s="180"/>
      <c r="M101" s="180"/>
      <c r="N101" s="180"/>
      <c r="O101" s="180"/>
      <c r="P101" s="180"/>
      <c r="CC101" s="190"/>
      <c r="CD101" s="54" t="s">
        <v>335</v>
      </c>
    </row>
    <row r="102" spans="1:83" s="85" customFormat="1" ht="15" x14ac:dyDescent="0.25">
      <c r="A102" s="309" t="s">
        <v>336</v>
      </c>
      <c r="B102" s="310"/>
      <c r="C102" s="310"/>
      <c r="D102" s="310"/>
      <c r="E102" s="310"/>
      <c r="F102" s="310"/>
      <c r="G102" s="310"/>
      <c r="H102" s="310"/>
      <c r="I102" s="311"/>
      <c r="J102" s="71">
        <v>1202699.7</v>
      </c>
      <c r="K102" s="75"/>
      <c r="L102" s="75"/>
      <c r="M102" s="75"/>
      <c r="N102" s="75"/>
      <c r="O102" s="198">
        <v>210.15564380000001</v>
      </c>
      <c r="P102" s="198">
        <v>39.915082300000002</v>
      </c>
      <c r="CC102" s="190"/>
      <c r="CE102" s="190" t="s">
        <v>336</v>
      </c>
    </row>
    <row r="103" spans="1:83" s="85" customFormat="1" ht="3" customHeight="1" x14ac:dyDescent="0.25">
      <c r="A103" s="191"/>
      <c r="B103" s="191"/>
      <c r="C103" s="191"/>
      <c r="D103" s="191"/>
      <c r="E103" s="191"/>
      <c r="F103" s="191"/>
      <c r="G103" s="191"/>
      <c r="H103" s="191"/>
      <c r="I103" s="191"/>
      <c r="J103" s="191"/>
      <c r="K103" s="191"/>
      <c r="L103" s="192"/>
      <c r="M103" s="192"/>
      <c r="N103" s="192"/>
      <c r="O103" s="193"/>
      <c r="P103" s="193"/>
    </row>
    <row r="104" spans="1:83" s="85" customFormat="1" ht="53.25" customHeight="1" x14ac:dyDescent="0.25">
      <c r="A104" s="152"/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</row>
    <row r="105" spans="1:83" s="43" customFormat="1" ht="12.75" customHeight="1" x14ac:dyDescent="0.25">
      <c r="A105" s="317" t="s">
        <v>337</v>
      </c>
      <c r="B105" s="317"/>
      <c r="C105" s="317"/>
      <c r="D105" s="317"/>
      <c r="E105" s="317"/>
      <c r="F105" s="317"/>
      <c r="G105" s="317"/>
      <c r="H105" s="317"/>
      <c r="I105" s="317"/>
      <c r="J105" s="317"/>
      <c r="K105" s="317"/>
      <c r="L105" s="317"/>
      <c r="M105" s="317"/>
      <c r="N105" s="317"/>
      <c r="O105" s="317"/>
      <c r="P105" s="317"/>
      <c r="Q105" s="194"/>
      <c r="R105" s="85"/>
      <c r="S105" s="85"/>
      <c r="T105" s="87"/>
      <c r="U105" s="87"/>
      <c r="V105" s="87"/>
      <c r="W105" s="87"/>
      <c r="X105" s="87"/>
      <c r="Y105" s="87"/>
      <c r="Z105" s="87"/>
      <c r="AA105" s="87"/>
      <c r="AB105" s="87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195"/>
      <c r="CA105" s="87"/>
      <c r="CB105" s="195"/>
      <c r="CC105" s="87"/>
      <c r="CD105" s="87"/>
      <c r="CE105" s="87"/>
    </row>
    <row r="106" spans="1:83" s="43" customFormat="1" ht="12.75" customHeight="1" x14ac:dyDescent="0.25">
      <c r="A106" s="315" t="s">
        <v>43</v>
      </c>
      <c r="B106" s="315"/>
      <c r="C106" s="315"/>
      <c r="D106" s="315"/>
      <c r="E106" s="315"/>
      <c r="F106" s="315"/>
      <c r="G106" s="315"/>
      <c r="H106" s="315"/>
      <c r="I106" s="315"/>
      <c r="J106" s="315"/>
      <c r="K106" s="315"/>
      <c r="L106" s="315"/>
      <c r="M106" s="315"/>
      <c r="N106" s="315"/>
      <c r="O106" s="315"/>
      <c r="P106" s="315"/>
      <c r="Q106" s="196"/>
      <c r="R106" s="85"/>
      <c r="S106" s="85"/>
      <c r="T106" s="87"/>
      <c r="U106" s="87"/>
      <c r="V106" s="87"/>
      <c r="W106" s="87"/>
      <c r="X106" s="87"/>
      <c r="Y106" s="87"/>
      <c r="Z106" s="87"/>
      <c r="AA106" s="87"/>
      <c r="AB106" s="87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195"/>
      <c r="CA106" s="87"/>
      <c r="CB106" s="195"/>
      <c r="CC106" s="87"/>
      <c r="CD106" s="87"/>
      <c r="CE106" s="87"/>
    </row>
    <row r="107" spans="1:83" s="43" customFormat="1" ht="13.5" customHeight="1" x14ac:dyDescent="0.25">
      <c r="A107" s="163"/>
      <c r="B107" s="163"/>
      <c r="C107" s="163"/>
      <c r="D107" s="163"/>
      <c r="E107" s="163"/>
      <c r="F107" s="163"/>
      <c r="G107" s="163"/>
      <c r="H107" s="197"/>
      <c r="I107" s="159"/>
      <c r="J107" s="159"/>
      <c r="K107" s="159"/>
      <c r="L107" s="163"/>
      <c r="M107" s="163"/>
      <c r="N107" s="163"/>
      <c r="O107" s="163"/>
      <c r="P107" s="163"/>
      <c r="Q107" s="85"/>
      <c r="R107" s="85"/>
      <c r="S107" s="85"/>
      <c r="T107" s="87"/>
      <c r="U107" s="87"/>
      <c r="V107" s="87"/>
      <c r="W107" s="87"/>
      <c r="X107" s="87"/>
      <c r="Y107" s="87"/>
      <c r="Z107" s="87"/>
      <c r="AA107" s="87"/>
      <c r="AB107" s="87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195"/>
      <c r="CA107" s="87"/>
      <c r="CB107" s="195"/>
      <c r="CC107" s="87"/>
      <c r="CD107" s="87"/>
      <c r="CE107" s="87"/>
    </row>
    <row r="108" spans="1:83" s="43" customFormat="1" ht="12.75" customHeight="1" x14ac:dyDescent="0.25">
      <c r="A108" s="317" t="s">
        <v>338</v>
      </c>
      <c r="B108" s="317"/>
      <c r="C108" s="317"/>
      <c r="D108" s="317"/>
      <c r="E108" s="317"/>
      <c r="F108" s="317"/>
      <c r="G108" s="317"/>
      <c r="H108" s="317"/>
      <c r="I108" s="317"/>
      <c r="J108" s="317"/>
      <c r="K108" s="317"/>
      <c r="L108" s="317"/>
      <c r="M108" s="317"/>
      <c r="N108" s="317"/>
      <c r="O108" s="317"/>
      <c r="P108" s="317"/>
      <c r="Q108" s="194"/>
      <c r="R108" s="85"/>
      <c r="S108" s="85"/>
      <c r="T108" s="87"/>
      <c r="U108" s="87"/>
      <c r="V108" s="87"/>
      <c r="W108" s="87"/>
      <c r="X108" s="87"/>
      <c r="Y108" s="87"/>
      <c r="Z108" s="87"/>
      <c r="AA108" s="87"/>
      <c r="AB108" s="87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195"/>
      <c r="CA108" s="87"/>
      <c r="CB108" s="195"/>
      <c r="CC108" s="87"/>
      <c r="CD108" s="87"/>
      <c r="CE108" s="87"/>
    </row>
    <row r="109" spans="1:83" s="43" customFormat="1" ht="12.75" customHeight="1" x14ac:dyDescent="0.25">
      <c r="A109" s="315" t="s">
        <v>43</v>
      </c>
      <c r="B109" s="315"/>
      <c r="C109" s="315"/>
      <c r="D109" s="315"/>
      <c r="E109" s="315"/>
      <c r="F109" s="315"/>
      <c r="G109" s="315"/>
      <c r="H109" s="315"/>
      <c r="I109" s="315"/>
      <c r="J109" s="315"/>
      <c r="K109" s="315"/>
      <c r="L109" s="315"/>
      <c r="M109" s="315"/>
      <c r="N109" s="315"/>
      <c r="O109" s="315"/>
      <c r="P109" s="315"/>
      <c r="Q109" s="196"/>
      <c r="R109" s="85"/>
      <c r="S109" s="85"/>
      <c r="T109" s="87"/>
      <c r="U109" s="87"/>
      <c r="V109" s="87"/>
      <c r="W109" s="87"/>
      <c r="X109" s="87"/>
      <c r="Y109" s="87"/>
      <c r="Z109" s="87"/>
      <c r="AA109" s="87"/>
      <c r="AB109" s="87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195"/>
      <c r="CA109" s="87"/>
      <c r="CB109" s="195"/>
      <c r="CC109" s="87"/>
      <c r="CD109" s="87"/>
      <c r="CE109" s="87"/>
    </row>
    <row r="110" spans="1:83" s="43" customFormat="1" ht="13.5" customHeight="1" x14ac:dyDescent="0.25">
      <c r="A110" s="163"/>
      <c r="B110" s="163"/>
      <c r="C110" s="163"/>
      <c r="D110" s="163"/>
      <c r="E110" s="163"/>
      <c r="F110" s="163"/>
      <c r="G110" s="163"/>
      <c r="H110" s="197"/>
      <c r="I110" s="159"/>
      <c r="J110" s="159"/>
      <c r="K110" s="159"/>
      <c r="L110" s="163"/>
      <c r="M110" s="163"/>
      <c r="N110" s="163"/>
      <c r="O110" s="163"/>
      <c r="P110" s="163"/>
      <c r="Q110" s="85"/>
      <c r="R110" s="85"/>
      <c r="S110" s="85"/>
      <c r="T110" s="87"/>
      <c r="U110" s="87"/>
      <c r="V110" s="87"/>
      <c r="W110" s="87"/>
      <c r="X110" s="87"/>
      <c r="Y110" s="87"/>
      <c r="Z110" s="87"/>
      <c r="AA110" s="87"/>
      <c r="AB110" s="87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195"/>
      <c r="CA110" s="87"/>
      <c r="CB110" s="195"/>
      <c r="CC110" s="87"/>
      <c r="CD110" s="87"/>
      <c r="CE110" s="87"/>
    </row>
    <row r="111" spans="1:83" s="85" customFormat="1" ht="15" x14ac:dyDescent="0.25">
      <c r="A111" s="152"/>
      <c r="B111" s="152"/>
      <c r="C111" s="152"/>
      <c r="D111" s="152"/>
      <c r="E111" s="152"/>
      <c r="F111" s="152"/>
      <c r="G111" s="152"/>
      <c r="H111" s="163"/>
      <c r="I111" s="316"/>
      <c r="J111" s="316"/>
      <c r="K111" s="316"/>
      <c r="L111" s="152"/>
      <c r="M111" s="152"/>
      <c r="N111" s="152"/>
      <c r="O111" s="152"/>
      <c r="P111" s="152"/>
    </row>
    <row r="112" spans="1:83" s="85" customFormat="1" ht="15" x14ac:dyDescent="0.25">
      <c r="A112" s="152"/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</row>
    <row r="113" spans="1:16" s="85" customFormat="1" ht="15" x14ac:dyDescent="0.25">
      <c r="A113" s="152"/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52"/>
      <c r="P113" s="152"/>
    </row>
  </sheetData>
  <mergeCells count="108">
    <mergeCell ref="A109:P109"/>
    <mergeCell ref="I111:K111"/>
    <mergeCell ref="A100:I100"/>
    <mergeCell ref="A101:I101"/>
    <mergeCell ref="A102:I102"/>
    <mergeCell ref="A105:P105"/>
    <mergeCell ref="A106:P106"/>
    <mergeCell ref="A108:P108"/>
    <mergeCell ref="A94:I94"/>
    <mergeCell ref="A95:I95"/>
    <mergeCell ref="A96:I96"/>
    <mergeCell ref="A97:I97"/>
    <mergeCell ref="A98:I98"/>
    <mergeCell ref="A99:I99"/>
    <mergeCell ref="A88:I88"/>
    <mergeCell ref="A89:I89"/>
    <mergeCell ref="A90:I90"/>
    <mergeCell ref="A91:I91"/>
    <mergeCell ref="A92:I92"/>
    <mergeCell ref="A93:I93"/>
    <mergeCell ref="A82:I82"/>
    <mergeCell ref="A83:I83"/>
    <mergeCell ref="A84:I84"/>
    <mergeCell ref="A85:I85"/>
    <mergeCell ref="A86:I86"/>
    <mergeCell ref="A87:I87"/>
    <mergeCell ref="C76:E76"/>
    <mergeCell ref="C77:E77"/>
    <mergeCell ref="C78:E78"/>
    <mergeCell ref="C79:E79"/>
    <mergeCell ref="C80:E80"/>
    <mergeCell ref="A81:I81"/>
    <mergeCell ref="A70:P70"/>
    <mergeCell ref="C71:E71"/>
    <mergeCell ref="C72:E72"/>
    <mergeCell ref="C73:E73"/>
    <mergeCell ref="C74:E74"/>
    <mergeCell ref="C75:E75"/>
    <mergeCell ref="C64:E64"/>
    <mergeCell ref="A65:P65"/>
    <mergeCell ref="C66:E66"/>
    <mergeCell ref="C67:E67"/>
    <mergeCell ref="C68:E68"/>
    <mergeCell ref="C69:E69"/>
    <mergeCell ref="C58:E58"/>
    <mergeCell ref="C59:E59"/>
    <mergeCell ref="C60:E60"/>
    <mergeCell ref="A61:P61"/>
    <mergeCell ref="C62:E62"/>
    <mergeCell ref="C63:E63"/>
    <mergeCell ref="C52:E52"/>
    <mergeCell ref="C53:E53"/>
    <mergeCell ref="C54:E54"/>
    <mergeCell ref="C55:E55"/>
    <mergeCell ref="C56:E56"/>
    <mergeCell ref="C57:E57"/>
    <mergeCell ref="C46:E46"/>
    <mergeCell ref="C47:E47"/>
    <mergeCell ref="C48:E48"/>
    <mergeCell ref="C49:E49"/>
    <mergeCell ref="C50:E50"/>
    <mergeCell ref="C51:E51"/>
    <mergeCell ref="C40:E40"/>
    <mergeCell ref="C41:E41"/>
    <mergeCell ref="C42:E42"/>
    <mergeCell ref="C43:E43"/>
    <mergeCell ref="C44:E44"/>
    <mergeCell ref="C45:E45"/>
    <mergeCell ref="C34:E34"/>
    <mergeCell ref="C35:E35"/>
    <mergeCell ref="C36:E36"/>
    <mergeCell ref="C37:E37"/>
    <mergeCell ref="C38:E38"/>
    <mergeCell ref="C39:E39"/>
    <mergeCell ref="A28:P28"/>
    <mergeCell ref="C29:E29"/>
    <mergeCell ref="C30:E30"/>
    <mergeCell ref="C31:E31"/>
    <mergeCell ref="C32:E32"/>
    <mergeCell ref="C33:E33"/>
    <mergeCell ref="G25:G26"/>
    <mergeCell ref="H25:H26"/>
    <mergeCell ref="I25:I26"/>
    <mergeCell ref="J25:J26"/>
    <mergeCell ref="K25:N25"/>
    <mergeCell ref="C27:E27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A8:P8"/>
    <mergeCell ref="A9:P9"/>
    <mergeCell ref="A11:P11"/>
    <mergeCell ref="A12:P12"/>
    <mergeCell ref="A13:P13"/>
    <mergeCell ref="A14:P14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B49A6-AEF6-4A05-8278-32C9CB55F53D}">
  <sheetPr>
    <pageSetUpPr fitToPage="1"/>
  </sheetPr>
  <dimension ref="A1:CE48"/>
  <sheetViews>
    <sheetView workbookViewId="0">
      <selection activeCell="A9" sqref="A9:P9"/>
    </sheetView>
  </sheetViews>
  <sheetFormatPr defaultColWidth="9.140625" defaultRowHeight="11.25" customHeight="1" x14ac:dyDescent="0.2"/>
  <cols>
    <col min="1" max="1" width="9" style="38" customWidth="1"/>
    <col min="2" max="2" width="20.140625" style="38" customWidth="1"/>
    <col min="3" max="4" width="10.42578125" style="38" customWidth="1"/>
    <col min="5" max="5" width="13.28515625" style="38" customWidth="1"/>
    <col min="6" max="6" width="8.5703125" style="38" customWidth="1"/>
    <col min="7" max="7" width="9.42578125" style="38" customWidth="1"/>
    <col min="8" max="8" width="10.140625" style="38" customWidth="1"/>
    <col min="9" max="9" width="11.85546875" style="38" customWidth="1"/>
    <col min="10" max="10" width="12.140625" style="38" customWidth="1"/>
    <col min="11" max="14" width="10.7109375" style="38" customWidth="1"/>
    <col min="15" max="16" width="11" style="38" customWidth="1"/>
    <col min="17" max="19" width="8.7109375" style="38" customWidth="1"/>
    <col min="20" max="23" width="50" style="54" hidden="1" customWidth="1"/>
    <col min="24" max="28" width="54.140625" style="54" hidden="1" customWidth="1"/>
    <col min="29" max="60" width="180.28515625" style="41" hidden="1" customWidth="1"/>
    <col min="61" max="65" width="52.140625" style="40" hidden="1" customWidth="1"/>
    <col min="66" max="77" width="130.28515625" style="40" hidden="1" customWidth="1"/>
    <col min="78" max="78" width="180.28515625" style="52" hidden="1" customWidth="1"/>
    <col min="79" max="79" width="34.140625" style="54" hidden="1" customWidth="1"/>
    <col min="80" max="83" width="103.28515625" style="54" hidden="1" customWidth="1"/>
    <col min="84" max="16384" width="9.140625" style="38"/>
  </cols>
  <sheetData>
    <row r="1" spans="1:65" s="85" customFormat="1" ht="15" x14ac:dyDescent="0.25">
      <c r="A1" s="152"/>
      <c r="B1" s="152"/>
      <c r="C1" s="152"/>
      <c r="D1" s="152"/>
      <c r="E1" s="152"/>
      <c r="F1" s="152"/>
      <c r="G1" s="152"/>
      <c r="H1" s="152"/>
      <c r="I1" s="152"/>
      <c r="J1" s="44"/>
      <c r="K1" s="152"/>
      <c r="L1" s="152"/>
      <c r="M1" s="152"/>
      <c r="N1" s="152"/>
      <c r="O1" s="152"/>
      <c r="P1" s="152"/>
    </row>
    <row r="2" spans="1:65" s="85" customFormat="1" ht="11.25" customHeight="1" x14ac:dyDescent="0.25">
      <c r="A2" s="292" t="s">
        <v>163</v>
      </c>
      <c r="B2" s="292"/>
      <c r="C2" s="292"/>
      <c r="D2" s="153"/>
      <c r="E2" s="152"/>
      <c r="F2" s="152"/>
      <c r="G2" s="152"/>
      <c r="H2" s="153"/>
      <c r="I2" s="152"/>
      <c r="J2" s="152"/>
      <c r="K2" s="153"/>
      <c r="L2" s="152"/>
      <c r="M2" s="292" t="s">
        <v>164</v>
      </c>
      <c r="N2" s="292"/>
      <c r="O2" s="292"/>
      <c r="P2" s="292"/>
    </row>
    <row r="3" spans="1:65" s="85" customFormat="1" ht="11.25" customHeight="1" x14ac:dyDescent="0.25">
      <c r="A3" s="293"/>
      <c r="B3" s="293"/>
      <c r="C3" s="293"/>
      <c r="D3" s="293"/>
      <c r="E3" s="152"/>
      <c r="F3" s="152"/>
      <c r="G3" s="154"/>
      <c r="H3" s="154"/>
      <c r="I3" s="152"/>
      <c r="J3" s="154"/>
      <c r="K3" s="154"/>
      <c r="L3" s="294"/>
      <c r="M3" s="294"/>
      <c r="N3" s="294"/>
      <c r="O3" s="294"/>
      <c r="P3" s="294"/>
    </row>
    <row r="4" spans="1:65" s="85" customFormat="1" ht="15" x14ac:dyDescent="0.25">
      <c r="A4" s="295"/>
      <c r="B4" s="295"/>
      <c r="C4" s="295"/>
      <c r="D4" s="295"/>
      <c r="E4" s="152"/>
      <c r="F4" s="152"/>
      <c r="G4" s="154"/>
      <c r="H4" s="154"/>
      <c r="I4" s="152"/>
      <c r="J4" s="154"/>
      <c r="K4" s="154"/>
      <c r="L4" s="295"/>
      <c r="M4" s="295"/>
      <c r="N4" s="295"/>
      <c r="O4" s="295"/>
      <c r="P4" s="295"/>
      <c r="T4" s="54" t="s">
        <v>3</v>
      </c>
      <c r="U4" s="54" t="s">
        <v>3</v>
      </c>
      <c r="V4" s="54" t="s">
        <v>3</v>
      </c>
      <c r="W4" s="54" t="s">
        <v>3</v>
      </c>
      <c r="X4" s="54" t="s">
        <v>3</v>
      </c>
      <c r="Y4" s="54" t="s">
        <v>3</v>
      </c>
      <c r="Z4" s="54" t="s">
        <v>3</v>
      </c>
      <c r="AA4" s="54" t="s">
        <v>3</v>
      </c>
      <c r="AB4" s="54" t="s">
        <v>3</v>
      </c>
    </row>
    <row r="5" spans="1:65" s="85" customFormat="1" ht="11.25" customHeight="1" x14ac:dyDescent="0.25">
      <c r="A5" s="155"/>
      <c r="B5" s="156"/>
      <c r="C5" s="157"/>
      <c r="D5" s="158"/>
      <c r="E5" s="152"/>
      <c r="F5" s="152"/>
      <c r="G5" s="152"/>
      <c r="H5" s="152"/>
      <c r="I5" s="152"/>
      <c r="J5" s="152"/>
      <c r="K5" s="152"/>
      <c r="L5" s="155"/>
      <c r="M5" s="155"/>
      <c r="N5" s="155"/>
      <c r="O5" s="155"/>
      <c r="P5" s="158"/>
    </row>
    <row r="6" spans="1:65" s="85" customFormat="1" ht="11.25" customHeight="1" x14ac:dyDescent="0.25">
      <c r="A6" s="152" t="s">
        <v>165</v>
      </c>
      <c r="B6" s="159"/>
      <c r="C6" s="159"/>
      <c r="D6" s="159"/>
      <c r="E6" s="152"/>
      <c r="F6" s="152"/>
      <c r="G6" s="152"/>
      <c r="H6" s="152"/>
      <c r="I6" s="152"/>
      <c r="J6" s="152"/>
      <c r="K6" s="152"/>
      <c r="L6" s="152"/>
      <c r="M6" s="152"/>
      <c r="N6" s="159"/>
      <c r="O6" s="159"/>
      <c r="P6" s="160" t="s">
        <v>165</v>
      </c>
    </row>
    <row r="7" spans="1:65" s="85" customFormat="1" ht="11.25" customHeight="1" x14ac:dyDescent="0.25">
      <c r="A7" s="152"/>
      <c r="B7" s="152"/>
      <c r="C7" s="152"/>
      <c r="D7" s="152"/>
      <c r="E7" s="152"/>
      <c r="F7" s="152"/>
      <c r="G7" s="152"/>
      <c r="H7" s="152"/>
      <c r="I7" s="152"/>
      <c r="J7" s="44"/>
      <c r="K7" s="152"/>
      <c r="L7" s="152"/>
      <c r="M7" s="152"/>
      <c r="N7" s="152"/>
      <c r="O7" s="152"/>
      <c r="P7" s="152"/>
    </row>
    <row r="8" spans="1:65" s="85" customFormat="1" ht="26.25" x14ac:dyDescent="0.25">
      <c r="A8" s="288" t="s">
        <v>133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61" t="s">
        <v>49</v>
      </c>
      <c r="AD8" s="161" t="s">
        <v>3</v>
      </c>
      <c r="AE8" s="161" t="s">
        <v>3</v>
      </c>
      <c r="AF8" s="161" t="s">
        <v>3</v>
      </c>
      <c r="AG8" s="161" t="s">
        <v>3</v>
      </c>
      <c r="AH8" s="161" t="s">
        <v>3</v>
      </c>
      <c r="AI8" s="161" t="s">
        <v>3</v>
      </c>
      <c r="AJ8" s="161" t="s">
        <v>3</v>
      </c>
      <c r="AK8" s="161" t="s">
        <v>3</v>
      </c>
      <c r="AL8" s="161" t="s">
        <v>3</v>
      </c>
      <c r="AM8" s="161" t="s">
        <v>3</v>
      </c>
      <c r="AN8" s="161" t="s">
        <v>3</v>
      </c>
      <c r="AO8" s="161" t="s">
        <v>3</v>
      </c>
      <c r="AP8" s="161" t="s">
        <v>3</v>
      </c>
      <c r="AQ8" s="161" t="s">
        <v>3</v>
      </c>
      <c r="AR8" s="161" t="s">
        <v>3</v>
      </c>
    </row>
    <row r="9" spans="1:65" s="85" customFormat="1" ht="15" x14ac:dyDescent="0.25">
      <c r="A9" s="243" t="s">
        <v>10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</row>
    <row r="10" spans="1:65" s="85" customFormat="1" ht="15" x14ac:dyDescent="0.25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</row>
    <row r="11" spans="1:65" s="85" customFormat="1" ht="28.5" customHeight="1" x14ac:dyDescent="0.25">
      <c r="A11" s="289" t="s">
        <v>374</v>
      </c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</row>
    <row r="12" spans="1:65" s="85" customFormat="1" ht="21" customHeight="1" x14ac:dyDescent="0.25">
      <c r="A12" s="290" t="s">
        <v>166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</row>
    <row r="13" spans="1:65" s="85" customFormat="1" ht="15" x14ac:dyDescent="0.25">
      <c r="A13" s="291" t="s">
        <v>370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AS13" s="161" t="s">
        <v>339</v>
      </c>
      <c r="AT13" s="161" t="s">
        <v>3</v>
      </c>
      <c r="AU13" s="161" t="s">
        <v>3</v>
      </c>
      <c r="AV13" s="161" t="s">
        <v>3</v>
      </c>
      <c r="AW13" s="161" t="s">
        <v>3</v>
      </c>
      <c r="AX13" s="161" t="s">
        <v>3</v>
      </c>
      <c r="AY13" s="161" t="s">
        <v>3</v>
      </c>
      <c r="AZ13" s="161" t="s">
        <v>3</v>
      </c>
      <c r="BA13" s="161" t="s">
        <v>3</v>
      </c>
      <c r="BB13" s="161" t="s">
        <v>3</v>
      </c>
      <c r="BC13" s="161" t="s">
        <v>3</v>
      </c>
      <c r="BD13" s="161" t="s">
        <v>3</v>
      </c>
      <c r="BE13" s="161" t="s">
        <v>3</v>
      </c>
      <c r="BF13" s="161" t="s">
        <v>3</v>
      </c>
      <c r="BG13" s="161" t="s">
        <v>3</v>
      </c>
      <c r="BH13" s="161" t="s">
        <v>3</v>
      </c>
    </row>
    <row r="14" spans="1:65" s="85" customFormat="1" ht="15.75" customHeight="1" x14ac:dyDescent="0.25">
      <c r="A14" s="290" t="s">
        <v>168</v>
      </c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</row>
    <row r="15" spans="1:65" s="85" customFormat="1" ht="15" x14ac:dyDescent="0.25">
      <c r="A15" s="152"/>
      <c r="B15" s="163" t="s">
        <v>169</v>
      </c>
      <c r="C15" s="296"/>
      <c r="D15" s="296"/>
      <c r="E15" s="296"/>
      <c r="F15" s="296"/>
      <c r="G15" s="296"/>
      <c r="H15" s="164"/>
      <c r="I15" s="164"/>
      <c r="J15" s="164"/>
      <c r="K15" s="164"/>
      <c r="L15" s="164"/>
      <c r="M15" s="164"/>
      <c r="N15" s="164"/>
      <c r="O15" s="152"/>
      <c r="P15" s="152"/>
      <c r="BI15" s="45" t="s">
        <v>340</v>
      </c>
      <c r="BJ15" s="45" t="s">
        <v>3</v>
      </c>
      <c r="BK15" s="45" t="s">
        <v>3</v>
      </c>
      <c r="BL15" s="45" t="s">
        <v>3</v>
      </c>
      <c r="BM15" s="45" t="s">
        <v>3</v>
      </c>
    </row>
    <row r="16" spans="1:65" s="85" customFormat="1" ht="12.75" customHeight="1" x14ac:dyDescent="0.25">
      <c r="B16" s="43" t="s">
        <v>171</v>
      </c>
      <c r="C16" s="43"/>
      <c r="D16" s="165"/>
      <c r="E16" s="166">
        <v>419.31799999999998</v>
      </c>
      <c r="F16" s="167" t="s">
        <v>172</v>
      </c>
      <c r="H16" s="43"/>
      <c r="I16" s="43"/>
      <c r="J16" s="43"/>
      <c r="K16" s="43"/>
      <c r="L16" s="43"/>
      <c r="M16" s="168"/>
      <c r="N16" s="43"/>
    </row>
    <row r="17" spans="1:80" s="85" customFormat="1" ht="12.75" customHeight="1" x14ac:dyDescent="0.25">
      <c r="B17" s="43" t="s">
        <v>174</v>
      </c>
      <c r="D17" s="165"/>
      <c r="E17" s="166">
        <v>93.581000000000003</v>
      </c>
      <c r="F17" s="167" t="s">
        <v>172</v>
      </c>
      <c r="H17" s="43"/>
      <c r="I17" s="43"/>
      <c r="J17" s="43"/>
      <c r="K17" s="43"/>
      <c r="L17" s="43"/>
      <c r="M17" s="168"/>
      <c r="N17" s="43"/>
    </row>
    <row r="18" spans="1:80" s="85" customFormat="1" ht="12.75" customHeight="1" x14ac:dyDescent="0.25">
      <c r="B18" s="43" t="s">
        <v>341</v>
      </c>
      <c r="D18" s="165"/>
      <c r="E18" s="166">
        <v>325.738</v>
      </c>
      <c r="F18" s="167" t="s">
        <v>172</v>
      </c>
      <c r="H18" s="43"/>
      <c r="I18" s="43"/>
      <c r="J18" s="43"/>
      <c r="K18" s="43"/>
      <c r="L18" s="43"/>
      <c r="M18" s="168"/>
      <c r="N18" s="43"/>
    </row>
    <row r="19" spans="1:80" s="85" customFormat="1" ht="12.75" customHeight="1" x14ac:dyDescent="0.25">
      <c r="B19" s="43" t="s">
        <v>175</v>
      </c>
      <c r="C19" s="43"/>
      <c r="D19" s="165"/>
      <c r="E19" s="166">
        <v>30.952999999999999</v>
      </c>
      <c r="F19" s="167" t="s">
        <v>172</v>
      </c>
      <c r="H19" s="43"/>
      <c r="J19" s="43"/>
      <c r="K19" s="43"/>
      <c r="L19" s="43"/>
      <c r="M19" s="44"/>
      <c r="N19" s="77"/>
    </row>
    <row r="20" spans="1:80" s="85" customFormat="1" ht="12.75" customHeight="1" x14ac:dyDescent="0.25">
      <c r="B20" s="43" t="s">
        <v>176</v>
      </c>
      <c r="C20" s="43"/>
      <c r="D20" s="156"/>
      <c r="E20" s="169">
        <v>33.49</v>
      </c>
      <c r="F20" s="167" t="s">
        <v>177</v>
      </c>
      <c r="H20" s="43"/>
      <c r="J20" s="43"/>
      <c r="K20" s="43"/>
      <c r="L20" s="43"/>
      <c r="M20" s="170"/>
      <c r="N20" s="167"/>
    </row>
    <row r="21" spans="1:80" s="85" customFormat="1" ht="12.75" customHeight="1" x14ac:dyDescent="0.25">
      <c r="B21" s="43" t="s">
        <v>178</v>
      </c>
      <c r="C21" s="43"/>
      <c r="D21" s="156"/>
      <c r="E21" s="169">
        <v>3.2</v>
      </c>
      <c r="F21" s="167" t="s">
        <v>177</v>
      </c>
      <c r="H21" s="43"/>
      <c r="J21" s="43"/>
      <c r="K21" s="43"/>
      <c r="L21" s="43"/>
      <c r="M21" s="170"/>
      <c r="N21" s="167"/>
    </row>
    <row r="22" spans="1:80" s="85" customFormat="1" ht="15" x14ac:dyDescent="0.25">
      <c r="A22" s="152"/>
      <c r="B22" s="163" t="s">
        <v>179</v>
      </c>
      <c r="C22" s="163"/>
      <c r="D22" s="152"/>
      <c r="E22" s="297" t="s">
        <v>160</v>
      </c>
      <c r="F22" s="297"/>
      <c r="G22" s="297"/>
      <c r="H22" s="297"/>
      <c r="I22" s="297"/>
      <c r="J22" s="297"/>
      <c r="K22" s="297"/>
      <c r="L22" s="297"/>
      <c r="M22" s="297"/>
      <c r="N22" s="297"/>
      <c r="O22" s="297"/>
      <c r="P22" s="297"/>
      <c r="BN22" s="45" t="s">
        <v>160</v>
      </c>
      <c r="BO22" s="45" t="s">
        <v>3</v>
      </c>
      <c r="BP22" s="45" t="s">
        <v>3</v>
      </c>
      <c r="BQ22" s="45" t="s">
        <v>3</v>
      </c>
      <c r="BR22" s="45" t="s">
        <v>3</v>
      </c>
      <c r="BS22" s="45" t="s">
        <v>3</v>
      </c>
      <c r="BT22" s="45" t="s">
        <v>3</v>
      </c>
      <c r="BU22" s="45" t="s">
        <v>3</v>
      </c>
      <c r="BV22" s="45" t="s">
        <v>3</v>
      </c>
      <c r="BW22" s="45" t="s">
        <v>3</v>
      </c>
      <c r="BX22" s="45" t="s">
        <v>3</v>
      </c>
      <c r="BY22" s="45" t="s">
        <v>3</v>
      </c>
    </row>
    <row r="23" spans="1:80" s="85" customFormat="1" ht="12.75" customHeight="1" x14ac:dyDescent="0.25">
      <c r="A23" s="163"/>
      <c r="B23" s="163"/>
      <c r="C23" s="152"/>
      <c r="D23" s="163"/>
      <c r="E23" s="171"/>
      <c r="F23" s="172"/>
      <c r="G23" s="173"/>
      <c r="H23" s="173"/>
      <c r="I23" s="163"/>
      <c r="J23" s="163"/>
      <c r="K23" s="163"/>
      <c r="L23" s="174"/>
      <c r="M23" s="163"/>
      <c r="N23" s="152"/>
      <c r="O23" s="152"/>
      <c r="P23" s="152"/>
    </row>
    <row r="24" spans="1:80" s="85" customFormat="1" ht="36" customHeight="1" x14ac:dyDescent="0.25">
      <c r="A24" s="298" t="s">
        <v>51</v>
      </c>
      <c r="B24" s="298" t="s">
        <v>12</v>
      </c>
      <c r="C24" s="298" t="s">
        <v>180</v>
      </c>
      <c r="D24" s="298"/>
      <c r="E24" s="298"/>
      <c r="F24" s="298" t="s">
        <v>181</v>
      </c>
      <c r="G24" s="299" t="s">
        <v>182</v>
      </c>
      <c r="H24" s="300"/>
      <c r="I24" s="298" t="s">
        <v>183</v>
      </c>
      <c r="J24" s="298"/>
      <c r="K24" s="298"/>
      <c r="L24" s="298"/>
      <c r="M24" s="298"/>
      <c r="N24" s="298"/>
      <c r="O24" s="298" t="s">
        <v>184</v>
      </c>
      <c r="P24" s="298" t="s">
        <v>185</v>
      </c>
    </row>
    <row r="25" spans="1:80" s="85" customFormat="1" ht="36.75" customHeight="1" x14ac:dyDescent="0.25">
      <c r="A25" s="298"/>
      <c r="B25" s="298"/>
      <c r="C25" s="298"/>
      <c r="D25" s="298"/>
      <c r="E25" s="298"/>
      <c r="F25" s="298"/>
      <c r="G25" s="305" t="s">
        <v>186</v>
      </c>
      <c r="H25" s="305" t="s">
        <v>58</v>
      </c>
      <c r="I25" s="298" t="s">
        <v>186</v>
      </c>
      <c r="J25" s="298" t="s">
        <v>187</v>
      </c>
      <c r="K25" s="307" t="s">
        <v>188</v>
      </c>
      <c r="L25" s="307"/>
      <c r="M25" s="307"/>
      <c r="N25" s="307"/>
      <c r="O25" s="298"/>
      <c r="P25" s="298"/>
    </row>
    <row r="26" spans="1:80" s="85" customFormat="1" ht="15" x14ac:dyDescent="0.25">
      <c r="A26" s="298"/>
      <c r="B26" s="298"/>
      <c r="C26" s="298"/>
      <c r="D26" s="298"/>
      <c r="E26" s="298"/>
      <c r="F26" s="298"/>
      <c r="G26" s="306"/>
      <c r="H26" s="306"/>
      <c r="I26" s="298"/>
      <c r="J26" s="298"/>
      <c r="K26" s="176" t="s">
        <v>189</v>
      </c>
      <c r="L26" s="176" t="s">
        <v>190</v>
      </c>
      <c r="M26" s="176" t="s">
        <v>191</v>
      </c>
      <c r="N26" s="176" t="s">
        <v>192</v>
      </c>
      <c r="O26" s="298"/>
      <c r="P26" s="298"/>
    </row>
    <row r="27" spans="1:80" s="85" customFormat="1" ht="15" x14ac:dyDescent="0.25">
      <c r="A27" s="175">
        <v>1</v>
      </c>
      <c r="B27" s="175">
        <v>2</v>
      </c>
      <c r="C27" s="307">
        <v>3</v>
      </c>
      <c r="D27" s="307"/>
      <c r="E27" s="307"/>
      <c r="F27" s="175">
        <v>4</v>
      </c>
      <c r="G27" s="175">
        <v>5</v>
      </c>
      <c r="H27" s="175">
        <v>6</v>
      </c>
      <c r="I27" s="175">
        <v>7</v>
      </c>
      <c r="J27" s="175">
        <v>8</v>
      </c>
      <c r="K27" s="175">
        <v>9</v>
      </c>
      <c r="L27" s="175">
        <v>10</v>
      </c>
      <c r="M27" s="175">
        <v>11</v>
      </c>
      <c r="N27" s="175">
        <v>12</v>
      </c>
      <c r="O27" s="175">
        <v>13</v>
      </c>
      <c r="P27" s="175">
        <v>14</v>
      </c>
    </row>
    <row r="28" spans="1:80" s="85" customFormat="1" ht="15" x14ac:dyDescent="0.25">
      <c r="A28" s="301" t="s">
        <v>342</v>
      </c>
      <c r="B28" s="301"/>
      <c r="C28" s="301"/>
      <c r="D28" s="301"/>
      <c r="E28" s="301"/>
      <c r="F28" s="301"/>
      <c r="G28" s="301"/>
      <c r="H28" s="301"/>
      <c r="I28" s="301"/>
      <c r="J28" s="301"/>
      <c r="K28" s="301"/>
      <c r="L28" s="301"/>
      <c r="M28" s="301"/>
      <c r="N28" s="301"/>
      <c r="O28" s="301"/>
      <c r="P28" s="301"/>
      <c r="BZ28" s="177" t="s">
        <v>342</v>
      </c>
    </row>
    <row r="29" spans="1:80" s="85" customFormat="1" ht="33.75" x14ac:dyDescent="0.25">
      <c r="A29" s="67" t="s">
        <v>31</v>
      </c>
      <c r="B29" s="178" t="s">
        <v>343</v>
      </c>
      <c r="C29" s="302" t="s">
        <v>344</v>
      </c>
      <c r="D29" s="303"/>
      <c r="E29" s="304"/>
      <c r="F29" s="67" t="s">
        <v>145</v>
      </c>
      <c r="G29" s="59"/>
      <c r="H29" s="186">
        <v>1</v>
      </c>
      <c r="I29" s="69">
        <v>30803.68</v>
      </c>
      <c r="J29" s="69">
        <v>14818.24</v>
      </c>
      <c r="K29" s="69">
        <v>11470.8</v>
      </c>
      <c r="L29" s="69">
        <v>1843.45</v>
      </c>
      <c r="M29" s="69">
        <v>1274.57</v>
      </c>
      <c r="N29" s="182">
        <v>229.42</v>
      </c>
      <c r="O29" s="182">
        <v>13.79</v>
      </c>
      <c r="P29" s="182">
        <v>1.32</v>
      </c>
      <c r="BZ29" s="177"/>
      <c r="CA29" s="54" t="s">
        <v>344</v>
      </c>
    </row>
    <row r="30" spans="1:80" s="85" customFormat="1" ht="15" x14ac:dyDescent="0.25">
      <c r="A30" s="309" t="s">
        <v>345</v>
      </c>
      <c r="B30" s="310"/>
      <c r="C30" s="310"/>
      <c r="D30" s="310"/>
      <c r="E30" s="310"/>
      <c r="F30" s="310"/>
      <c r="G30" s="310"/>
      <c r="H30" s="310"/>
      <c r="I30" s="311"/>
      <c r="J30" s="75"/>
      <c r="K30" s="75"/>
      <c r="L30" s="75"/>
      <c r="M30" s="75"/>
      <c r="N30" s="75"/>
      <c r="O30" s="198">
        <v>13.79</v>
      </c>
      <c r="P30" s="199">
        <v>1.3160000000000001</v>
      </c>
      <c r="BZ30" s="177"/>
      <c r="CB30" s="190" t="s">
        <v>345</v>
      </c>
    </row>
    <row r="31" spans="1:80" s="85" customFormat="1" ht="15" x14ac:dyDescent="0.25">
      <c r="A31" s="301" t="s">
        <v>346</v>
      </c>
      <c r="B31" s="301"/>
      <c r="C31" s="301"/>
      <c r="D31" s="301"/>
      <c r="E31" s="301"/>
      <c r="F31" s="301"/>
      <c r="G31" s="301"/>
      <c r="H31" s="301"/>
      <c r="I31" s="301"/>
      <c r="J31" s="301"/>
      <c r="K31" s="301"/>
      <c r="L31" s="301"/>
      <c r="M31" s="301"/>
      <c r="N31" s="301"/>
      <c r="O31" s="301"/>
      <c r="P31" s="301"/>
      <c r="BZ31" s="177" t="s">
        <v>346</v>
      </c>
      <c r="CB31" s="190"/>
    </row>
    <row r="32" spans="1:80" s="85" customFormat="1" ht="33.75" x14ac:dyDescent="0.25">
      <c r="A32" s="67" t="s">
        <v>35</v>
      </c>
      <c r="B32" s="178" t="s">
        <v>343</v>
      </c>
      <c r="C32" s="302" t="s">
        <v>347</v>
      </c>
      <c r="D32" s="303"/>
      <c r="E32" s="304"/>
      <c r="F32" s="67" t="s">
        <v>145</v>
      </c>
      <c r="G32" s="59"/>
      <c r="H32" s="186">
        <v>1</v>
      </c>
      <c r="I32" s="69">
        <v>30803.68</v>
      </c>
      <c r="J32" s="69">
        <v>32952.230000000003</v>
      </c>
      <c r="K32" s="69">
        <v>16386.849999999999</v>
      </c>
      <c r="L32" s="69">
        <v>2633.5</v>
      </c>
      <c r="M32" s="69">
        <v>1820.81</v>
      </c>
      <c r="N32" s="69">
        <v>12111.07</v>
      </c>
      <c r="O32" s="181">
        <v>19.7</v>
      </c>
      <c r="P32" s="182">
        <v>1.88</v>
      </c>
      <c r="BZ32" s="177"/>
      <c r="CA32" s="54" t="s">
        <v>347</v>
      </c>
      <c r="CB32" s="190"/>
    </row>
    <row r="33" spans="1:83" s="85" customFormat="1" ht="22.5" x14ac:dyDescent="0.25">
      <c r="A33" s="67" t="s">
        <v>348</v>
      </c>
      <c r="B33" s="178" t="s">
        <v>349</v>
      </c>
      <c r="C33" s="302" t="s">
        <v>350</v>
      </c>
      <c r="D33" s="303"/>
      <c r="E33" s="304"/>
      <c r="F33" s="67" t="s">
        <v>145</v>
      </c>
      <c r="G33" s="59"/>
      <c r="H33" s="186">
        <v>1</v>
      </c>
      <c r="I33" s="69">
        <v>325737.5</v>
      </c>
      <c r="J33" s="69">
        <v>325737.5</v>
      </c>
      <c r="K33" s="180"/>
      <c r="L33" s="180"/>
      <c r="M33" s="180"/>
      <c r="N33" s="180"/>
      <c r="O33" s="184">
        <v>0</v>
      </c>
      <c r="P33" s="184">
        <v>0</v>
      </c>
      <c r="BZ33" s="177"/>
      <c r="CA33" s="54" t="s">
        <v>350</v>
      </c>
      <c r="CB33" s="190"/>
    </row>
    <row r="34" spans="1:83" s="85" customFormat="1" ht="15" x14ac:dyDescent="0.25">
      <c r="A34" s="309" t="s">
        <v>351</v>
      </c>
      <c r="B34" s="310"/>
      <c r="C34" s="310"/>
      <c r="D34" s="310"/>
      <c r="E34" s="310"/>
      <c r="F34" s="310"/>
      <c r="G34" s="310"/>
      <c r="H34" s="310"/>
      <c r="I34" s="311"/>
      <c r="J34" s="75"/>
      <c r="K34" s="75"/>
      <c r="L34" s="75"/>
      <c r="M34" s="75"/>
      <c r="N34" s="75"/>
      <c r="O34" s="200">
        <v>19.7</v>
      </c>
      <c r="P34" s="198">
        <v>1.88</v>
      </c>
      <c r="BZ34" s="177"/>
      <c r="CB34" s="190" t="s">
        <v>351</v>
      </c>
    </row>
    <row r="35" spans="1:83" s="85" customFormat="1" ht="15" x14ac:dyDescent="0.25">
      <c r="A35" s="309" t="s">
        <v>322</v>
      </c>
      <c r="B35" s="310"/>
      <c r="C35" s="310"/>
      <c r="D35" s="310"/>
      <c r="E35" s="310"/>
      <c r="F35" s="310"/>
      <c r="G35" s="310"/>
      <c r="H35" s="310"/>
      <c r="I35" s="311"/>
      <c r="J35" s="75"/>
      <c r="K35" s="75"/>
      <c r="L35" s="75"/>
      <c r="M35" s="75"/>
      <c r="N35" s="75"/>
      <c r="O35" s="75"/>
      <c r="P35" s="75"/>
      <c r="CC35" s="190" t="s">
        <v>322</v>
      </c>
    </row>
    <row r="36" spans="1:83" s="85" customFormat="1" ht="15" x14ac:dyDescent="0.25">
      <c r="A36" s="312" t="s">
        <v>323</v>
      </c>
      <c r="B36" s="313"/>
      <c r="C36" s="313"/>
      <c r="D36" s="313"/>
      <c r="E36" s="313"/>
      <c r="F36" s="313"/>
      <c r="G36" s="313"/>
      <c r="H36" s="313"/>
      <c r="I36" s="314"/>
      <c r="J36" s="69">
        <v>47770.47</v>
      </c>
      <c r="K36" s="180"/>
      <c r="L36" s="180"/>
      <c r="M36" s="180"/>
      <c r="N36" s="180"/>
      <c r="O36" s="180"/>
      <c r="P36" s="180"/>
      <c r="CC36" s="190"/>
      <c r="CD36" s="54" t="s">
        <v>323</v>
      </c>
    </row>
    <row r="37" spans="1:83" s="85" customFormat="1" ht="15" x14ac:dyDescent="0.25">
      <c r="A37" s="312" t="s">
        <v>332</v>
      </c>
      <c r="B37" s="313"/>
      <c r="C37" s="313"/>
      <c r="D37" s="313"/>
      <c r="E37" s="313"/>
      <c r="F37" s="313"/>
      <c r="G37" s="313"/>
      <c r="H37" s="313"/>
      <c r="I37" s="314"/>
      <c r="J37" s="69">
        <v>93580.96</v>
      </c>
      <c r="K37" s="180"/>
      <c r="L37" s="180"/>
      <c r="M37" s="180"/>
      <c r="N37" s="180"/>
      <c r="O37" s="180"/>
      <c r="P37" s="180"/>
      <c r="CC37" s="190"/>
      <c r="CD37" s="54" t="s">
        <v>332</v>
      </c>
    </row>
    <row r="38" spans="1:83" s="85" customFormat="1" ht="15" x14ac:dyDescent="0.25">
      <c r="A38" s="312" t="s">
        <v>371</v>
      </c>
      <c r="B38" s="313"/>
      <c r="C38" s="313"/>
      <c r="D38" s="313"/>
      <c r="E38" s="313"/>
      <c r="F38" s="313"/>
      <c r="G38" s="313"/>
      <c r="H38" s="313"/>
      <c r="I38" s="314"/>
      <c r="J38" s="69">
        <v>325737.5</v>
      </c>
      <c r="K38" s="180"/>
      <c r="L38" s="180"/>
      <c r="M38" s="180"/>
      <c r="N38" s="180"/>
      <c r="O38" s="180"/>
      <c r="P38" s="180"/>
      <c r="CC38" s="190"/>
      <c r="CD38" s="54" t="s">
        <v>371</v>
      </c>
    </row>
    <row r="39" spans="1:83" s="85" customFormat="1" ht="15" x14ac:dyDescent="0.25">
      <c r="A39" s="312" t="s">
        <v>333</v>
      </c>
      <c r="B39" s="313"/>
      <c r="C39" s="313"/>
      <c r="D39" s="313"/>
      <c r="E39" s="313"/>
      <c r="F39" s="313"/>
      <c r="G39" s="313"/>
      <c r="H39" s="313"/>
      <c r="I39" s="314"/>
      <c r="J39" s="69">
        <v>30953.03</v>
      </c>
      <c r="K39" s="180"/>
      <c r="L39" s="180"/>
      <c r="M39" s="180"/>
      <c r="N39" s="180"/>
      <c r="O39" s="180"/>
      <c r="P39" s="180"/>
      <c r="CC39" s="190"/>
      <c r="CD39" s="54" t="s">
        <v>333</v>
      </c>
    </row>
    <row r="40" spans="1:83" s="85" customFormat="1" ht="15" x14ac:dyDescent="0.25">
      <c r="A40" s="312" t="s">
        <v>334</v>
      </c>
      <c r="B40" s="313"/>
      <c r="C40" s="313"/>
      <c r="D40" s="313"/>
      <c r="E40" s="313"/>
      <c r="F40" s="313"/>
      <c r="G40" s="313"/>
      <c r="H40" s="313"/>
      <c r="I40" s="314"/>
      <c r="J40" s="69">
        <v>30024.44</v>
      </c>
      <c r="K40" s="180"/>
      <c r="L40" s="180"/>
      <c r="M40" s="180"/>
      <c r="N40" s="180"/>
      <c r="O40" s="180"/>
      <c r="P40" s="180"/>
      <c r="CC40" s="190"/>
      <c r="CD40" s="54" t="s">
        <v>334</v>
      </c>
    </row>
    <row r="41" spans="1:83" s="85" customFormat="1" ht="15" x14ac:dyDescent="0.25">
      <c r="A41" s="312" t="s">
        <v>335</v>
      </c>
      <c r="B41" s="313"/>
      <c r="C41" s="313"/>
      <c r="D41" s="313"/>
      <c r="E41" s="313"/>
      <c r="F41" s="313"/>
      <c r="G41" s="313"/>
      <c r="H41" s="313"/>
      <c r="I41" s="314"/>
      <c r="J41" s="69">
        <v>15786.05</v>
      </c>
      <c r="K41" s="180"/>
      <c r="L41" s="180"/>
      <c r="M41" s="180"/>
      <c r="N41" s="180"/>
      <c r="O41" s="180"/>
      <c r="P41" s="180"/>
      <c r="CC41" s="190"/>
      <c r="CD41" s="54" t="s">
        <v>335</v>
      </c>
    </row>
    <row r="42" spans="1:83" s="85" customFormat="1" ht="15" x14ac:dyDescent="0.25">
      <c r="A42" s="309" t="s">
        <v>336</v>
      </c>
      <c r="B42" s="310"/>
      <c r="C42" s="310"/>
      <c r="D42" s="310"/>
      <c r="E42" s="310"/>
      <c r="F42" s="310"/>
      <c r="G42" s="310"/>
      <c r="H42" s="310"/>
      <c r="I42" s="311"/>
      <c r="J42" s="71">
        <v>419318.46</v>
      </c>
      <c r="K42" s="75"/>
      <c r="L42" s="75"/>
      <c r="M42" s="75"/>
      <c r="N42" s="75"/>
      <c r="O42" s="198">
        <v>33.49</v>
      </c>
      <c r="P42" s="199">
        <v>3.1960000000000002</v>
      </c>
      <c r="CC42" s="190"/>
      <c r="CE42" s="190" t="s">
        <v>336</v>
      </c>
    </row>
    <row r="43" spans="1:83" s="85" customFormat="1" ht="15" x14ac:dyDescent="0.25">
      <c r="A43" s="312" t="s">
        <v>372</v>
      </c>
      <c r="B43" s="313"/>
      <c r="C43" s="313"/>
      <c r="D43" s="313"/>
      <c r="E43" s="313"/>
      <c r="F43" s="313"/>
      <c r="G43" s="313"/>
      <c r="H43" s="313"/>
      <c r="I43" s="314"/>
      <c r="J43" s="180"/>
      <c r="K43" s="180"/>
      <c r="L43" s="180"/>
      <c r="M43" s="180"/>
      <c r="N43" s="180"/>
      <c r="O43" s="180"/>
      <c r="P43" s="180"/>
      <c r="CC43" s="190"/>
      <c r="CD43" s="54" t="s">
        <v>372</v>
      </c>
      <c r="CE43" s="190"/>
    </row>
    <row r="44" spans="1:83" s="85" customFormat="1" ht="15" x14ac:dyDescent="0.25">
      <c r="A44" s="312" t="s">
        <v>373</v>
      </c>
      <c r="B44" s="313"/>
      <c r="C44" s="313"/>
      <c r="D44" s="313"/>
      <c r="E44" s="313"/>
      <c r="F44" s="313"/>
      <c r="G44" s="313"/>
      <c r="H44" s="313"/>
      <c r="I44" s="314"/>
      <c r="J44" s="69">
        <v>325737.5</v>
      </c>
      <c r="K44" s="180"/>
      <c r="L44" s="180"/>
      <c r="M44" s="180"/>
      <c r="N44" s="180"/>
      <c r="O44" s="180"/>
      <c r="P44" s="180"/>
      <c r="CC44" s="190"/>
      <c r="CD44" s="54" t="s">
        <v>373</v>
      </c>
      <c r="CE44" s="190"/>
    </row>
    <row r="45" spans="1:83" s="85" customFormat="1" ht="53.25" customHeight="1" x14ac:dyDescent="0.25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</row>
    <row r="46" spans="1:83" s="85" customFormat="1" ht="15" x14ac:dyDescent="0.25">
      <c r="A46" s="152"/>
      <c r="B46" s="152"/>
      <c r="C46" s="152"/>
      <c r="D46" s="152"/>
      <c r="E46" s="152"/>
      <c r="F46" s="152"/>
      <c r="G46" s="152"/>
      <c r="H46" s="163"/>
      <c r="I46" s="316"/>
      <c r="J46" s="316"/>
      <c r="K46" s="316"/>
      <c r="L46" s="152"/>
      <c r="M46" s="152"/>
      <c r="N46" s="152"/>
      <c r="O46" s="152"/>
      <c r="P46" s="152"/>
    </row>
    <row r="47" spans="1:83" s="85" customFormat="1" ht="15" x14ac:dyDescent="0.25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</row>
    <row r="48" spans="1:83" s="85" customFormat="1" ht="15" x14ac:dyDescent="0.25">
      <c r="A48" s="152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</row>
  </sheetData>
  <mergeCells count="46">
    <mergeCell ref="I46:K46"/>
    <mergeCell ref="A34:I34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C33:E33"/>
    <mergeCell ref="G25:G26"/>
    <mergeCell ref="H25:H26"/>
    <mergeCell ref="I25:I26"/>
    <mergeCell ref="J25:J26"/>
    <mergeCell ref="A28:P28"/>
    <mergeCell ref="C29:E29"/>
    <mergeCell ref="A30:I30"/>
    <mergeCell ref="A31:P31"/>
    <mergeCell ref="C32:E32"/>
    <mergeCell ref="K25:N25"/>
    <mergeCell ref="C27:E27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5C1B1-CF3F-4196-8695-1E6FC578E6E1}">
  <sheetPr>
    <pageSetUpPr fitToPage="1"/>
  </sheetPr>
  <dimension ref="A1:CD52"/>
  <sheetViews>
    <sheetView topLeftCell="A10" workbookViewId="0">
      <selection activeCell="C29" sqref="C29:E29"/>
    </sheetView>
  </sheetViews>
  <sheetFormatPr defaultColWidth="9.140625" defaultRowHeight="11.25" customHeight="1" x14ac:dyDescent="0.2"/>
  <cols>
    <col min="1" max="1" width="9" style="38" customWidth="1"/>
    <col min="2" max="2" width="20.140625" style="38" customWidth="1"/>
    <col min="3" max="4" width="10.42578125" style="38" customWidth="1"/>
    <col min="5" max="5" width="13.28515625" style="38" customWidth="1"/>
    <col min="6" max="6" width="8.5703125" style="38" customWidth="1"/>
    <col min="7" max="7" width="9.42578125" style="38" customWidth="1"/>
    <col min="8" max="8" width="10.140625" style="38" customWidth="1"/>
    <col min="9" max="9" width="11.85546875" style="38" customWidth="1"/>
    <col min="10" max="10" width="12.140625" style="38" customWidth="1"/>
    <col min="11" max="14" width="10.7109375" style="38" customWidth="1"/>
    <col min="15" max="16" width="11" style="38" customWidth="1"/>
    <col min="17" max="19" width="8.7109375" style="38" customWidth="1"/>
    <col min="20" max="23" width="50" style="54" hidden="1" customWidth="1"/>
    <col min="24" max="28" width="54.140625" style="54" hidden="1" customWidth="1"/>
    <col min="29" max="60" width="180.28515625" style="41" hidden="1" customWidth="1"/>
    <col min="61" max="65" width="52.140625" style="40" hidden="1" customWidth="1"/>
    <col min="66" max="77" width="130.28515625" style="40" hidden="1" customWidth="1"/>
    <col min="78" max="78" width="180.28515625" style="52" hidden="1" customWidth="1"/>
    <col min="79" max="79" width="34.140625" style="54" hidden="1" customWidth="1"/>
    <col min="80" max="82" width="103.28515625" style="54" hidden="1" customWidth="1"/>
    <col min="83" max="16384" width="9.140625" style="38"/>
  </cols>
  <sheetData>
    <row r="1" spans="1:65" s="85" customFormat="1" ht="15" x14ac:dyDescent="0.25">
      <c r="A1" s="152"/>
      <c r="B1" s="152"/>
      <c r="C1" s="152"/>
      <c r="D1" s="152"/>
      <c r="E1" s="152"/>
      <c r="F1" s="152"/>
      <c r="G1" s="152"/>
      <c r="H1" s="152"/>
      <c r="I1" s="152"/>
      <c r="J1" s="44"/>
      <c r="K1" s="152"/>
      <c r="L1" s="152"/>
      <c r="M1" s="152"/>
      <c r="N1" s="152"/>
      <c r="O1" s="152"/>
      <c r="P1" s="152"/>
    </row>
    <row r="2" spans="1:65" s="85" customFormat="1" ht="11.25" customHeight="1" x14ac:dyDescent="0.25">
      <c r="A2" s="292" t="s">
        <v>163</v>
      </c>
      <c r="B2" s="292"/>
      <c r="C2" s="292"/>
      <c r="D2" s="153"/>
      <c r="E2" s="152"/>
      <c r="F2" s="152"/>
      <c r="G2" s="152"/>
      <c r="H2" s="153"/>
      <c r="I2" s="152"/>
      <c r="J2" s="152"/>
      <c r="K2" s="153"/>
      <c r="L2" s="152"/>
      <c r="M2" s="292" t="s">
        <v>164</v>
      </c>
      <c r="N2" s="292"/>
      <c r="O2" s="292"/>
      <c r="P2" s="292"/>
    </row>
    <row r="3" spans="1:65" s="85" customFormat="1" ht="11.25" customHeight="1" x14ac:dyDescent="0.25">
      <c r="A3" s="293"/>
      <c r="B3" s="293"/>
      <c r="C3" s="293"/>
      <c r="D3" s="293"/>
      <c r="E3" s="152"/>
      <c r="F3" s="152"/>
      <c r="G3" s="154"/>
      <c r="H3" s="154"/>
      <c r="I3" s="152"/>
      <c r="J3" s="154"/>
      <c r="K3" s="154"/>
      <c r="L3" s="294"/>
      <c r="M3" s="294"/>
      <c r="N3" s="294"/>
      <c r="O3" s="294"/>
      <c r="P3" s="294"/>
    </row>
    <row r="4" spans="1:65" s="85" customFormat="1" ht="15" x14ac:dyDescent="0.25">
      <c r="A4" s="295"/>
      <c r="B4" s="295"/>
      <c r="C4" s="295"/>
      <c r="D4" s="295"/>
      <c r="E4" s="152"/>
      <c r="F4" s="152"/>
      <c r="G4" s="154"/>
      <c r="H4" s="154"/>
      <c r="I4" s="152"/>
      <c r="J4" s="154"/>
      <c r="K4" s="154"/>
      <c r="L4" s="295"/>
      <c r="M4" s="295"/>
      <c r="N4" s="295"/>
      <c r="O4" s="295"/>
      <c r="P4" s="295"/>
      <c r="T4" s="54" t="s">
        <v>3</v>
      </c>
      <c r="U4" s="54" t="s">
        <v>3</v>
      </c>
      <c r="V4" s="54" t="s">
        <v>3</v>
      </c>
      <c r="W4" s="54" t="s">
        <v>3</v>
      </c>
      <c r="X4" s="54" t="s">
        <v>3</v>
      </c>
      <c r="Y4" s="54" t="s">
        <v>3</v>
      </c>
      <c r="Z4" s="54" t="s">
        <v>3</v>
      </c>
      <c r="AA4" s="54" t="s">
        <v>3</v>
      </c>
      <c r="AB4" s="54" t="s">
        <v>3</v>
      </c>
    </row>
    <row r="5" spans="1:65" s="85" customFormat="1" ht="11.25" customHeight="1" x14ac:dyDescent="0.25">
      <c r="A5" s="155"/>
      <c r="B5" s="156"/>
      <c r="C5" s="157"/>
      <c r="D5" s="158"/>
      <c r="E5" s="152"/>
      <c r="F5" s="152"/>
      <c r="G5" s="152"/>
      <c r="H5" s="152"/>
      <c r="I5" s="152"/>
      <c r="J5" s="152"/>
      <c r="K5" s="152"/>
      <c r="L5" s="155"/>
      <c r="M5" s="155"/>
      <c r="N5" s="155"/>
      <c r="O5" s="155"/>
      <c r="P5" s="158"/>
    </row>
    <row r="6" spans="1:65" s="85" customFormat="1" ht="11.25" customHeight="1" x14ac:dyDescent="0.25">
      <c r="A6" s="152" t="s">
        <v>165</v>
      </c>
      <c r="B6" s="159"/>
      <c r="C6" s="159"/>
      <c r="D6" s="159"/>
      <c r="E6" s="152"/>
      <c r="F6" s="152"/>
      <c r="G6" s="152"/>
      <c r="H6" s="152"/>
      <c r="I6" s="152"/>
      <c r="J6" s="152"/>
      <c r="K6" s="152"/>
      <c r="L6" s="152"/>
      <c r="M6" s="152"/>
      <c r="N6" s="159"/>
      <c r="O6" s="159"/>
      <c r="P6" s="160" t="s">
        <v>165</v>
      </c>
    </row>
    <row r="7" spans="1:65" s="85" customFormat="1" ht="11.25" customHeight="1" x14ac:dyDescent="0.25">
      <c r="A7" s="152"/>
      <c r="B7" s="152"/>
      <c r="C7" s="152"/>
      <c r="D7" s="152"/>
      <c r="E7" s="152"/>
      <c r="F7" s="152"/>
      <c r="G7" s="152"/>
      <c r="H7" s="152"/>
      <c r="I7" s="152"/>
      <c r="J7" s="44"/>
      <c r="K7" s="152"/>
      <c r="L7" s="152"/>
      <c r="M7" s="152"/>
      <c r="N7" s="152"/>
      <c r="O7" s="152"/>
      <c r="P7" s="152"/>
    </row>
    <row r="8" spans="1:65" s="85" customFormat="1" ht="26.25" x14ac:dyDescent="0.25">
      <c r="A8" s="288" t="s">
        <v>133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AC8" s="161" t="s">
        <v>49</v>
      </c>
      <c r="AD8" s="161" t="s">
        <v>3</v>
      </c>
      <c r="AE8" s="161" t="s">
        <v>3</v>
      </c>
      <c r="AF8" s="161" t="s">
        <v>3</v>
      </c>
      <c r="AG8" s="161" t="s">
        <v>3</v>
      </c>
      <c r="AH8" s="161" t="s">
        <v>3</v>
      </c>
      <c r="AI8" s="161" t="s">
        <v>3</v>
      </c>
      <c r="AJ8" s="161" t="s">
        <v>3</v>
      </c>
      <c r="AK8" s="161" t="s">
        <v>3</v>
      </c>
      <c r="AL8" s="161" t="s">
        <v>3</v>
      </c>
      <c r="AM8" s="161" t="s">
        <v>3</v>
      </c>
      <c r="AN8" s="161" t="s">
        <v>3</v>
      </c>
      <c r="AO8" s="161" t="s">
        <v>3</v>
      </c>
      <c r="AP8" s="161" t="s">
        <v>3</v>
      </c>
      <c r="AQ8" s="161" t="s">
        <v>3</v>
      </c>
      <c r="AR8" s="161" t="s">
        <v>3</v>
      </c>
    </row>
    <row r="9" spans="1:65" s="85" customFormat="1" ht="15" x14ac:dyDescent="0.25">
      <c r="A9" s="243" t="s">
        <v>10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</row>
    <row r="10" spans="1:65" s="85" customFormat="1" ht="15" x14ac:dyDescent="0.25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</row>
    <row r="11" spans="1:65" s="85" customFormat="1" ht="28.5" customHeight="1" x14ac:dyDescent="0.25">
      <c r="A11" s="289" t="s">
        <v>352</v>
      </c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</row>
    <row r="12" spans="1:65" s="85" customFormat="1" ht="21" customHeight="1" x14ac:dyDescent="0.25">
      <c r="A12" s="290" t="s">
        <v>166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</row>
    <row r="13" spans="1:65" s="85" customFormat="1" ht="15" x14ac:dyDescent="0.25">
      <c r="A13" s="291" t="s">
        <v>375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AS13" s="161" t="s">
        <v>353</v>
      </c>
      <c r="AT13" s="161" t="s">
        <v>3</v>
      </c>
      <c r="AU13" s="161" t="s">
        <v>3</v>
      </c>
      <c r="AV13" s="161" t="s">
        <v>3</v>
      </c>
      <c r="AW13" s="161" t="s">
        <v>3</v>
      </c>
      <c r="AX13" s="161" t="s">
        <v>3</v>
      </c>
      <c r="AY13" s="161" t="s">
        <v>3</v>
      </c>
      <c r="AZ13" s="161" t="s">
        <v>3</v>
      </c>
      <c r="BA13" s="161" t="s">
        <v>3</v>
      </c>
      <c r="BB13" s="161" t="s">
        <v>3</v>
      </c>
      <c r="BC13" s="161" t="s">
        <v>3</v>
      </c>
      <c r="BD13" s="161" t="s">
        <v>3</v>
      </c>
      <c r="BE13" s="161" t="s">
        <v>3</v>
      </c>
      <c r="BF13" s="161" t="s">
        <v>3</v>
      </c>
      <c r="BG13" s="161" t="s">
        <v>3</v>
      </c>
      <c r="BH13" s="161" t="s">
        <v>3</v>
      </c>
    </row>
    <row r="14" spans="1:65" s="85" customFormat="1" ht="15.75" customHeight="1" x14ac:dyDescent="0.25">
      <c r="A14" s="290" t="s">
        <v>168</v>
      </c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</row>
    <row r="15" spans="1:65" s="85" customFormat="1" ht="15" x14ac:dyDescent="0.25">
      <c r="A15" s="152"/>
      <c r="B15" s="163" t="s">
        <v>169</v>
      </c>
      <c r="C15" s="296"/>
      <c r="D15" s="296"/>
      <c r="E15" s="296"/>
      <c r="F15" s="296"/>
      <c r="G15" s="296"/>
      <c r="H15" s="164"/>
      <c r="I15" s="164"/>
      <c r="J15" s="164"/>
      <c r="K15" s="164"/>
      <c r="L15" s="164"/>
      <c r="M15" s="164"/>
      <c r="N15" s="164"/>
      <c r="O15" s="152"/>
      <c r="P15" s="152"/>
      <c r="BI15" s="45" t="s">
        <v>340</v>
      </c>
      <c r="BJ15" s="45" t="s">
        <v>3</v>
      </c>
      <c r="BK15" s="45" t="s">
        <v>3</v>
      </c>
      <c r="BL15" s="45" t="s">
        <v>3</v>
      </c>
      <c r="BM15" s="45" t="s">
        <v>3</v>
      </c>
    </row>
    <row r="16" spans="1:65" s="85" customFormat="1" ht="12.75" customHeight="1" x14ac:dyDescent="0.25">
      <c r="B16" s="43" t="s">
        <v>171</v>
      </c>
      <c r="C16" s="43"/>
      <c r="D16" s="165"/>
      <c r="E16" s="166">
        <v>16.702000000000002</v>
      </c>
      <c r="F16" s="167" t="s">
        <v>172</v>
      </c>
      <c r="H16" s="43"/>
      <c r="I16" s="43"/>
      <c r="J16" s="43"/>
      <c r="K16" s="43"/>
      <c r="L16" s="43"/>
      <c r="M16" s="168"/>
      <c r="N16" s="43"/>
    </row>
    <row r="17" spans="1:81" s="85" customFormat="1" ht="12.75" customHeight="1" x14ac:dyDescent="0.25">
      <c r="B17" s="43" t="s">
        <v>354</v>
      </c>
      <c r="D17" s="165"/>
      <c r="E17" s="166">
        <v>16.702000000000002</v>
      </c>
      <c r="F17" s="167" t="s">
        <v>172</v>
      </c>
      <c r="H17" s="43"/>
      <c r="I17" s="43"/>
      <c r="J17" s="43"/>
      <c r="K17" s="43"/>
      <c r="L17" s="43"/>
      <c r="M17" s="168"/>
      <c r="N17" s="43"/>
    </row>
    <row r="18" spans="1:81" s="85" customFormat="1" ht="12.75" customHeight="1" x14ac:dyDescent="0.25">
      <c r="B18" s="43" t="s">
        <v>175</v>
      </c>
      <c r="C18" s="43"/>
      <c r="D18" s="165"/>
      <c r="E18" s="166">
        <v>7.9530000000000003</v>
      </c>
      <c r="F18" s="167" t="s">
        <v>172</v>
      </c>
      <c r="H18" s="43"/>
      <c r="J18" s="43"/>
      <c r="K18" s="43"/>
      <c r="L18" s="43"/>
      <c r="M18" s="44"/>
      <c r="N18" s="77"/>
    </row>
    <row r="19" spans="1:81" s="85" customFormat="1" ht="12.75" customHeight="1" x14ac:dyDescent="0.25">
      <c r="B19" s="43" t="s">
        <v>176</v>
      </c>
      <c r="C19" s="43"/>
      <c r="D19" s="156"/>
      <c r="E19" s="169">
        <v>7.12</v>
      </c>
      <c r="F19" s="167" t="s">
        <v>177</v>
      </c>
      <c r="H19" s="43"/>
      <c r="J19" s="43"/>
      <c r="K19" s="43"/>
      <c r="L19" s="43"/>
      <c r="M19" s="170"/>
      <c r="N19" s="167"/>
    </row>
    <row r="20" spans="1:81" s="85" customFormat="1" ht="12.75" customHeight="1" x14ac:dyDescent="0.25">
      <c r="B20" s="43" t="s">
        <v>178</v>
      </c>
      <c r="C20" s="43"/>
      <c r="D20" s="156"/>
      <c r="E20" s="169"/>
      <c r="F20" s="167" t="s">
        <v>177</v>
      </c>
      <c r="H20" s="43"/>
      <c r="J20" s="43"/>
      <c r="K20" s="43"/>
      <c r="L20" s="43"/>
      <c r="M20" s="170"/>
      <c r="N20" s="167"/>
    </row>
    <row r="21" spans="1:81" s="85" customFormat="1" ht="15" x14ac:dyDescent="0.25">
      <c r="A21" s="152"/>
      <c r="B21" s="163" t="s">
        <v>179</v>
      </c>
      <c r="C21" s="163"/>
      <c r="D21" s="152"/>
      <c r="E21" s="297" t="s">
        <v>355</v>
      </c>
      <c r="F21" s="297"/>
      <c r="G21" s="297"/>
      <c r="H21" s="297"/>
      <c r="I21" s="297"/>
      <c r="J21" s="297"/>
      <c r="K21" s="297"/>
      <c r="L21" s="297"/>
      <c r="M21" s="297"/>
      <c r="N21" s="297"/>
      <c r="O21" s="297"/>
      <c r="P21" s="297"/>
      <c r="BN21" s="45" t="s">
        <v>355</v>
      </c>
      <c r="BO21" s="45" t="s">
        <v>3</v>
      </c>
      <c r="BP21" s="45" t="s">
        <v>3</v>
      </c>
      <c r="BQ21" s="45" t="s">
        <v>3</v>
      </c>
      <c r="BR21" s="45" t="s">
        <v>3</v>
      </c>
      <c r="BS21" s="45" t="s">
        <v>3</v>
      </c>
      <c r="BT21" s="45" t="s">
        <v>3</v>
      </c>
      <c r="BU21" s="45" t="s">
        <v>3</v>
      </c>
      <c r="BV21" s="45" t="s">
        <v>3</v>
      </c>
      <c r="BW21" s="45" t="s">
        <v>3</v>
      </c>
      <c r="BX21" s="45" t="s">
        <v>3</v>
      </c>
      <c r="BY21" s="45" t="s">
        <v>3</v>
      </c>
    </row>
    <row r="22" spans="1:81" s="85" customFormat="1" ht="12.75" customHeight="1" x14ac:dyDescent="0.25">
      <c r="A22" s="163"/>
      <c r="B22" s="163"/>
      <c r="C22" s="152"/>
      <c r="D22" s="163"/>
      <c r="E22" s="171"/>
      <c r="F22" s="172"/>
      <c r="G22" s="173"/>
      <c r="H22" s="173"/>
      <c r="I22" s="163"/>
      <c r="J22" s="163"/>
      <c r="K22" s="163"/>
      <c r="L22" s="174"/>
      <c r="M22" s="163"/>
      <c r="N22" s="152"/>
      <c r="O22" s="152"/>
      <c r="P22" s="152"/>
    </row>
    <row r="23" spans="1:81" s="85" customFormat="1" ht="36" customHeight="1" x14ac:dyDescent="0.25">
      <c r="A23" s="298" t="s">
        <v>51</v>
      </c>
      <c r="B23" s="298" t="s">
        <v>12</v>
      </c>
      <c r="C23" s="298" t="s">
        <v>180</v>
      </c>
      <c r="D23" s="298"/>
      <c r="E23" s="298"/>
      <c r="F23" s="298" t="s">
        <v>181</v>
      </c>
      <c r="G23" s="299" t="s">
        <v>182</v>
      </c>
      <c r="H23" s="300"/>
      <c r="I23" s="298" t="s">
        <v>183</v>
      </c>
      <c r="J23" s="298"/>
      <c r="K23" s="298"/>
      <c r="L23" s="298"/>
      <c r="M23" s="298"/>
      <c r="N23" s="298"/>
      <c r="O23" s="298" t="s">
        <v>184</v>
      </c>
      <c r="P23" s="298" t="s">
        <v>185</v>
      </c>
    </row>
    <row r="24" spans="1:81" s="85" customFormat="1" ht="36.75" customHeight="1" x14ac:dyDescent="0.25">
      <c r="A24" s="298"/>
      <c r="B24" s="298"/>
      <c r="C24" s="298"/>
      <c r="D24" s="298"/>
      <c r="E24" s="298"/>
      <c r="F24" s="298"/>
      <c r="G24" s="305" t="s">
        <v>186</v>
      </c>
      <c r="H24" s="305" t="s">
        <v>58</v>
      </c>
      <c r="I24" s="298" t="s">
        <v>186</v>
      </c>
      <c r="J24" s="298" t="s">
        <v>187</v>
      </c>
      <c r="K24" s="307" t="s">
        <v>188</v>
      </c>
      <c r="L24" s="307"/>
      <c r="M24" s="307"/>
      <c r="N24" s="307"/>
      <c r="O24" s="298"/>
      <c r="P24" s="298"/>
    </row>
    <row r="25" spans="1:81" s="85" customFormat="1" ht="15" x14ac:dyDescent="0.25">
      <c r="A25" s="298"/>
      <c r="B25" s="298"/>
      <c r="C25" s="298"/>
      <c r="D25" s="298"/>
      <c r="E25" s="298"/>
      <c r="F25" s="298"/>
      <c r="G25" s="306"/>
      <c r="H25" s="306"/>
      <c r="I25" s="298"/>
      <c r="J25" s="298"/>
      <c r="K25" s="176" t="s">
        <v>189</v>
      </c>
      <c r="L25" s="176" t="s">
        <v>190</v>
      </c>
      <c r="M25" s="176" t="s">
        <v>191</v>
      </c>
      <c r="N25" s="176" t="s">
        <v>192</v>
      </c>
      <c r="O25" s="298"/>
      <c r="P25" s="298"/>
    </row>
    <row r="26" spans="1:81" s="85" customFormat="1" ht="15" x14ac:dyDescent="0.25">
      <c r="A26" s="175">
        <v>1</v>
      </c>
      <c r="B26" s="175">
        <v>2</v>
      </c>
      <c r="C26" s="307">
        <v>3</v>
      </c>
      <c r="D26" s="307"/>
      <c r="E26" s="307"/>
      <c r="F26" s="175">
        <v>4</v>
      </c>
      <c r="G26" s="175">
        <v>5</v>
      </c>
      <c r="H26" s="175">
        <v>6</v>
      </c>
      <c r="I26" s="175">
        <v>7</v>
      </c>
      <c r="J26" s="175">
        <v>8</v>
      </c>
      <c r="K26" s="175">
        <v>9</v>
      </c>
      <c r="L26" s="175">
        <v>10</v>
      </c>
      <c r="M26" s="175">
        <v>11</v>
      </c>
      <c r="N26" s="175">
        <v>12</v>
      </c>
      <c r="O26" s="175">
        <v>13</v>
      </c>
      <c r="P26" s="175">
        <v>14</v>
      </c>
    </row>
    <row r="27" spans="1:81" s="85" customFormat="1" ht="15" x14ac:dyDescent="0.25">
      <c r="A27" s="301" t="s">
        <v>356</v>
      </c>
      <c r="B27" s="301"/>
      <c r="C27" s="301"/>
      <c r="D27" s="301"/>
      <c r="E27" s="301"/>
      <c r="F27" s="301"/>
      <c r="G27" s="301"/>
      <c r="H27" s="301"/>
      <c r="I27" s="301"/>
      <c r="J27" s="301"/>
      <c r="K27" s="301"/>
      <c r="L27" s="301"/>
      <c r="M27" s="301"/>
      <c r="N27" s="301"/>
      <c r="O27" s="301"/>
      <c r="P27" s="301"/>
      <c r="BZ27" s="177" t="s">
        <v>356</v>
      </c>
    </row>
    <row r="28" spans="1:81" s="85" customFormat="1" ht="22.5" x14ac:dyDescent="0.25">
      <c r="A28" s="67" t="s">
        <v>31</v>
      </c>
      <c r="B28" s="178" t="s">
        <v>357</v>
      </c>
      <c r="C28" s="302" t="s">
        <v>358</v>
      </c>
      <c r="D28" s="303"/>
      <c r="E28" s="304"/>
      <c r="F28" s="67" t="s">
        <v>359</v>
      </c>
      <c r="G28" s="59"/>
      <c r="H28" s="186">
        <v>1</v>
      </c>
      <c r="I28" s="69">
        <v>906.06</v>
      </c>
      <c r="J28" s="182">
        <v>906.06</v>
      </c>
      <c r="K28" s="182">
        <v>906.06</v>
      </c>
      <c r="L28" s="180"/>
      <c r="M28" s="180"/>
      <c r="N28" s="180"/>
      <c r="O28" s="182">
        <v>0.82</v>
      </c>
      <c r="P28" s="184">
        <v>0</v>
      </c>
      <c r="BZ28" s="177"/>
      <c r="CA28" s="54" t="s">
        <v>358</v>
      </c>
    </row>
    <row r="29" spans="1:81" s="85" customFormat="1" ht="33.75" x14ac:dyDescent="0.25">
      <c r="A29" s="67" t="s">
        <v>35</v>
      </c>
      <c r="B29" s="178" t="s">
        <v>360</v>
      </c>
      <c r="C29" s="302" t="s">
        <v>361</v>
      </c>
      <c r="D29" s="303"/>
      <c r="E29" s="304"/>
      <c r="F29" s="67" t="s">
        <v>145</v>
      </c>
      <c r="G29" s="59"/>
      <c r="H29" s="186">
        <v>1</v>
      </c>
      <c r="I29" s="69">
        <v>7047.22</v>
      </c>
      <c r="J29" s="69">
        <v>7047.22</v>
      </c>
      <c r="K29" s="69">
        <v>7047.22</v>
      </c>
      <c r="L29" s="180"/>
      <c r="M29" s="180"/>
      <c r="N29" s="180"/>
      <c r="O29" s="181">
        <v>6.3</v>
      </c>
      <c r="P29" s="184">
        <v>0</v>
      </c>
      <c r="BZ29" s="177"/>
      <c r="CA29" s="54" t="s">
        <v>361</v>
      </c>
    </row>
    <row r="30" spans="1:81" s="85" customFormat="1" ht="15" x14ac:dyDescent="0.25">
      <c r="A30" s="309" t="s">
        <v>322</v>
      </c>
      <c r="B30" s="310"/>
      <c r="C30" s="310"/>
      <c r="D30" s="310"/>
      <c r="E30" s="310"/>
      <c r="F30" s="310"/>
      <c r="G30" s="310"/>
      <c r="H30" s="310"/>
      <c r="I30" s="311"/>
      <c r="J30" s="75"/>
      <c r="K30" s="75"/>
      <c r="L30" s="75"/>
      <c r="M30" s="75"/>
      <c r="N30" s="75"/>
      <c r="O30" s="75"/>
      <c r="P30" s="75"/>
      <c r="CB30" s="190" t="s">
        <v>322</v>
      </c>
    </row>
    <row r="31" spans="1:81" s="85" customFormat="1" ht="15" x14ac:dyDescent="0.25">
      <c r="A31" s="312" t="s">
        <v>323</v>
      </c>
      <c r="B31" s="313"/>
      <c r="C31" s="313"/>
      <c r="D31" s="313"/>
      <c r="E31" s="313"/>
      <c r="F31" s="313"/>
      <c r="G31" s="313"/>
      <c r="H31" s="313"/>
      <c r="I31" s="314"/>
      <c r="J31" s="69">
        <v>7953.28</v>
      </c>
      <c r="K31" s="180"/>
      <c r="L31" s="180"/>
      <c r="M31" s="180"/>
      <c r="N31" s="180"/>
      <c r="O31" s="180"/>
      <c r="P31" s="180"/>
      <c r="CB31" s="190"/>
      <c r="CC31" s="54" t="s">
        <v>323</v>
      </c>
    </row>
    <row r="32" spans="1:81" s="85" customFormat="1" ht="15" x14ac:dyDescent="0.25">
      <c r="A32" s="312" t="s">
        <v>362</v>
      </c>
      <c r="B32" s="313"/>
      <c r="C32" s="313"/>
      <c r="D32" s="313"/>
      <c r="E32" s="313"/>
      <c r="F32" s="313"/>
      <c r="G32" s="313"/>
      <c r="H32" s="313"/>
      <c r="I32" s="314"/>
      <c r="J32" s="69">
        <v>16701.88</v>
      </c>
      <c r="K32" s="180"/>
      <c r="L32" s="180"/>
      <c r="M32" s="180"/>
      <c r="N32" s="180"/>
      <c r="O32" s="180"/>
      <c r="P32" s="180"/>
      <c r="CB32" s="190"/>
      <c r="CC32" s="54" t="s">
        <v>362</v>
      </c>
    </row>
    <row r="33" spans="1:82" s="85" customFormat="1" ht="15" x14ac:dyDescent="0.25">
      <c r="A33" s="312" t="s">
        <v>363</v>
      </c>
      <c r="B33" s="313"/>
      <c r="C33" s="313"/>
      <c r="D33" s="313"/>
      <c r="E33" s="313"/>
      <c r="F33" s="313"/>
      <c r="G33" s="313"/>
      <c r="H33" s="313"/>
      <c r="I33" s="314"/>
      <c r="J33" s="69">
        <v>16701.88</v>
      </c>
      <c r="K33" s="180"/>
      <c r="L33" s="180"/>
      <c r="M33" s="180"/>
      <c r="N33" s="180"/>
      <c r="O33" s="180"/>
      <c r="P33" s="180"/>
      <c r="CB33" s="190"/>
      <c r="CC33" s="54" t="s">
        <v>363</v>
      </c>
    </row>
    <row r="34" spans="1:82" s="85" customFormat="1" ht="15" x14ac:dyDescent="0.25">
      <c r="A34" s="312" t="s">
        <v>364</v>
      </c>
      <c r="B34" s="313"/>
      <c r="C34" s="313"/>
      <c r="D34" s="313"/>
      <c r="E34" s="313"/>
      <c r="F34" s="313"/>
      <c r="G34" s="313"/>
      <c r="H34" s="313"/>
      <c r="I34" s="314"/>
      <c r="J34" s="180"/>
      <c r="K34" s="180"/>
      <c r="L34" s="180"/>
      <c r="M34" s="180"/>
      <c r="N34" s="180"/>
      <c r="O34" s="180"/>
      <c r="P34" s="180"/>
      <c r="CB34" s="190"/>
      <c r="CC34" s="54" t="s">
        <v>364</v>
      </c>
    </row>
    <row r="35" spans="1:82" s="85" customFormat="1" ht="15" x14ac:dyDescent="0.25">
      <c r="A35" s="312" t="s">
        <v>365</v>
      </c>
      <c r="B35" s="313"/>
      <c r="C35" s="313"/>
      <c r="D35" s="313"/>
      <c r="E35" s="313"/>
      <c r="F35" s="313"/>
      <c r="G35" s="313"/>
      <c r="H35" s="313"/>
      <c r="I35" s="314"/>
      <c r="J35" s="69">
        <v>7953.28</v>
      </c>
      <c r="K35" s="180"/>
      <c r="L35" s="180"/>
      <c r="M35" s="180"/>
      <c r="N35" s="180"/>
      <c r="O35" s="180"/>
      <c r="P35" s="180"/>
      <c r="CB35" s="190"/>
      <c r="CC35" s="54" t="s">
        <v>365</v>
      </c>
    </row>
    <row r="36" spans="1:82" s="85" customFormat="1" ht="15" x14ac:dyDescent="0.25">
      <c r="A36" s="312" t="s">
        <v>366</v>
      </c>
      <c r="B36" s="313"/>
      <c r="C36" s="313"/>
      <c r="D36" s="313"/>
      <c r="E36" s="313"/>
      <c r="F36" s="313"/>
      <c r="G36" s="313"/>
      <c r="H36" s="313"/>
      <c r="I36" s="314"/>
      <c r="J36" s="69">
        <v>5885.42</v>
      </c>
      <c r="K36" s="180"/>
      <c r="L36" s="180"/>
      <c r="M36" s="180"/>
      <c r="N36" s="180"/>
      <c r="O36" s="180"/>
      <c r="P36" s="180"/>
      <c r="CB36" s="190"/>
      <c r="CC36" s="54" t="s">
        <v>366</v>
      </c>
    </row>
    <row r="37" spans="1:82" s="85" customFormat="1" ht="15" x14ac:dyDescent="0.25">
      <c r="A37" s="312" t="s">
        <v>367</v>
      </c>
      <c r="B37" s="313"/>
      <c r="C37" s="313"/>
      <c r="D37" s="313"/>
      <c r="E37" s="313"/>
      <c r="F37" s="313"/>
      <c r="G37" s="313"/>
      <c r="H37" s="313"/>
      <c r="I37" s="314"/>
      <c r="J37" s="69">
        <v>2863.18</v>
      </c>
      <c r="K37" s="180"/>
      <c r="L37" s="180"/>
      <c r="M37" s="180"/>
      <c r="N37" s="180"/>
      <c r="O37" s="180"/>
      <c r="P37" s="180"/>
      <c r="CB37" s="190"/>
      <c r="CC37" s="54" t="s">
        <v>367</v>
      </c>
    </row>
    <row r="38" spans="1:82" s="85" customFormat="1" ht="15" x14ac:dyDescent="0.25">
      <c r="A38" s="312" t="s">
        <v>333</v>
      </c>
      <c r="B38" s="313"/>
      <c r="C38" s="313"/>
      <c r="D38" s="313"/>
      <c r="E38" s="313"/>
      <c r="F38" s="313"/>
      <c r="G38" s="313"/>
      <c r="H38" s="313"/>
      <c r="I38" s="314"/>
      <c r="J38" s="69">
        <v>7953.28</v>
      </c>
      <c r="K38" s="180"/>
      <c r="L38" s="180"/>
      <c r="M38" s="180"/>
      <c r="N38" s="180"/>
      <c r="O38" s="180"/>
      <c r="P38" s="180"/>
      <c r="CB38" s="190"/>
      <c r="CC38" s="54" t="s">
        <v>333</v>
      </c>
    </row>
    <row r="39" spans="1:82" s="85" customFormat="1" ht="15" x14ac:dyDescent="0.25">
      <c r="A39" s="312" t="s">
        <v>334</v>
      </c>
      <c r="B39" s="313"/>
      <c r="C39" s="313"/>
      <c r="D39" s="313"/>
      <c r="E39" s="313"/>
      <c r="F39" s="313"/>
      <c r="G39" s="313"/>
      <c r="H39" s="313"/>
      <c r="I39" s="314"/>
      <c r="J39" s="69">
        <v>5885.42</v>
      </c>
      <c r="K39" s="180"/>
      <c r="L39" s="180"/>
      <c r="M39" s="180"/>
      <c r="N39" s="180"/>
      <c r="O39" s="180"/>
      <c r="P39" s="180"/>
      <c r="CB39" s="190"/>
      <c r="CC39" s="54" t="s">
        <v>334</v>
      </c>
    </row>
    <row r="40" spans="1:82" s="85" customFormat="1" ht="15" x14ac:dyDescent="0.25">
      <c r="A40" s="312" t="s">
        <v>335</v>
      </c>
      <c r="B40" s="313"/>
      <c r="C40" s="313"/>
      <c r="D40" s="313"/>
      <c r="E40" s="313"/>
      <c r="F40" s="313"/>
      <c r="G40" s="313"/>
      <c r="H40" s="313"/>
      <c r="I40" s="314"/>
      <c r="J40" s="69">
        <v>2863.18</v>
      </c>
      <c r="K40" s="180"/>
      <c r="L40" s="180"/>
      <c r="M40" s="180"/>
      <c r="N40" s="180"/>
      <c r="O40" s="180"/>
      <c r="P40" s="180"/>
      <c r="CB40" s="190"/>
      <c r="CC40" s="54" t="s">
        <v>335</v>
      </c>
    </row>
    <row r="41" spans="1:82" s="85" customFormat="1" ht="15" x14ac:dyDescent="0.25">
      <c r="A41" s="309" t="s">
        <v>336</v>
      </c>
      <c r="B41" s="310"/>
      <c r="C41" s="310"/>
      <c r="D41" s="310"/>
      <c r="E41" s="310"/>
      <c r="F41" s="310"/>
      <c r="G41" s="310"/>
      <c r="H41" s="310"/>
      <c r="I41" s="311"/>
      <c r="J41" s="71">
        <v>16701.88</v>
      </c>
      <c r="K41" s="75"/>
      <c r="L41" s="75"/>
      <c r="M41" s="75"/>
      <c r="N41" s="75"/>
      <c r="O41" s="198">
        <v>7.12</v>
      </c>
      <c r="P41" s="201">
        <v>0</v>
      </c>
      <c r="CB41" s="190"/>
      <c r="CD41" s="190" t="s">
        <v>336</v>
      </c>
    </row>
    <row r="42" spans="1:82" s="85" customFormat="1" ht="3" customHeight="1" x14ac:dyDescent="0.25">
      <c r="A42" s="191"/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2"/>
      <c r="M42" s="192"/>
      <c r="N42" s="192"/>
      <c r="O42" s="193"/>
      <c r="P42" s="193"/>
    </row>
    <row r="43" spans="1:82" s="85" customFormat="1" ht="53.25" customHeight="1" x14ac:dyDescent="0.25">
      <c r="A43" s="152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</row>
    <row r="44" spans="1:82" s="43" customFormat="1" ht="12.75" hidden="1" customHeight="1" x14ac:dyDescent="0.25">
      <c r="A44" s="317" t="s">
        <v>337</v>
      </c>
      <c r="B44" s="317"/>
      <c r="C44" s="317"/>
      <c r="D44" s="317"/>
      <c r="E44" s="317"/>
      <c r="F44" s="317"/>
      <c r="G44" s="317"/>
      <c r="H44" s="317"/>
      <c r="I44" s="317"/>
      <c r="J44" s="317"/>
      <c r="K44" s="317"/>
      <c r="L44" s="317"/>
      <c r="M44" s="317"/>
      <c r="N44" s="317"/>
      <c r="O44" s="317"/>
      <c r="P44" s="317"/>
      <c r="Q44" s="194"/>
      <c r="R44" s="85"/>
      <c r="S44" s="85"/>
      <c r="T44" s="87"/>
      <c r="U44" s="87"/>
      <c r="V44" s="87"/>
      <c r="W44" s="87"/>
      <c r="X44" s="87"/>
      <c r="Y44" s="87"/>
      <c r="Z44" s="87"/>
      <c r="AA44" s="87"/>
      <c r="AB44" s="87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195"/>
      <c r="CA44" s="87"/>
      <c r="CB44" s="87"/>
      <c r="CC44" s="87"/>
      <c r="CD44" s="87"/>
    </row>
    <row r="45" spans="1:82" s="43" customFormat="1" ht="12.75" hidden="1" customHeight="1" x14ac:dyDescent="0.25">
      <c r="A45" s="315" t="s">
        <v>43</v>
      </c>
      <c r="B45" s="315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  <c r="O45" s="315"/>
      <c r="P45" s="315"/>
      <c r="Q45" s="196"/>
      <c r="R45" s="85"/>
      <c r="S45" s="85"/>
      <c r="T45" s="87"/>
      <c r="U45" s="87"/>
      <c r="V45" s="87"/>
      <c r="W45" s="87"/>
      <c r="X45" s="87"/>
      <c r="Y45" s="87"/>
      <c r="Z45" s="87"/>
      <c r="AA45" s="87"/>
      <c r="AB45" s="87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195"/>
      <c r="CA45" s="87"/>
      <c r="CB45" s="87"/>
      <c r="CC45" s="87"/>
      <c r="CD45" s="87"/>
    </row>
    <row r="46" spans="1:82" s="43" customFormat="1" ht="13.5" hidden="1" customHeight="1" x14ac:dyDescent="0.25">
      <c r="A46" s="163"/>
      <c r="B46" s="163"/>
      <c r="C46" s="163"/>
      <c r="D46" s="163"/>
      <c r="E46" s="163"/>
      <c r="F46" s="163"/>
      <c r="G46" s="163"/>
      <c r="H46" s="197"/>
      <c r="I46" s="159"/>
      <c r="J46" s="159"/>
      <c r="K46" s="159"/>
      <c r="L46" s="163"/>
      <c r="M46" s="163"/>
      <c r="N46" s="163"/>
      <c r="O46" s="163"/>
      <c r="P46" s="163"/>
      <c r="Q46" s="85"/>
      <c r="R46" s="85"/>
      <c r="S46" s="85"/>
      <c r="T46" s="87"/>
      <c r="U46" s="87"/>
      <c r="V46" s="87"/>
      <c r="W46" s="87"/>
      <c r="X46" s="87"/>
      <c r="Y46" s="87"/>
      <c r="Z46" s="87"/>
      <c r="AA46" s="87"/>
      <c r="AB46" s="87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195"/>
      <c r="CA46" s="87"/>
      <c r="CB46" s="87"/>
      <c r="CC46" s="87"/>
      <c r="CD46" s="87"/>
    </row>
    <row r="47" spans="1:82" s="43" customFormat="1" ht="12.75" hidden="1" customHeight="1" x14ac:dyDescent="0.25">
      <c r="A47" s="317" t="s">
        <v>338</v>
      </c>
      <c r="B47" s="317"/>
      <c r="C47" s="317"/>
      <c r="D47" s="317"/>
      <c r="E47" s="317"/>
      <c r="F47" s="317"/>
      <c r="G47" s="317"/>
      <c r="H47" s="317"/>
      <c r="I47" s="317"/>
      <c r="J47" s="317"/>
      <c r="K47" s="317"/>
      <c r="L47" s="317"/>
      <c r="M47" s="317"/>
      <c r="N47" s="317"/>
      <c r="O47" s="317"/>
      <c r="P47" s="317"/>
      <c r="Q47" s="194"/>
      <c r="R47" s="85"/>
      <c r="S47" s="85"/>
      <c r="T47" s="87"/>
      <c r="U47" s="87"/>
      <c r="V47" s="87"/>
      <c r="W47" s="87"/>
      <c r="X47" s="87"/>
      <c r="Y47" s="87"/>
      <c r="Z47" s="87"/>
      <c r="AA47" s="87"/>
      <c r="AB47" s="87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195"/>
      <c r="CA47" s="87"/>
      <c r="CB47" s="87"/>
      <c r="CC47" s="87"/>
      <c r="CD47" s="87"/>
    </row>
    <row r="48" spans="1:82" s="43" customFormat="1" ht="12.75" hidden="1" customHeight="1" x14ac:dyDescent="0.25">
      <c r="A48" s="315" t="s">
        <v>43</v>
      </c>
      <c r="B48" s="315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5"/>
      <c r="N48" s="315"/>
      <c r="O48" s="315"/>
      <c r="P48" s="315"/>
      <c r="Q48" s="196"/>
      <c r="R48" s="85"/>
      <c r="S48" s="85"/>
      <c r="T48" s="87"/>
      <c r="U48" s="87"/>
      <c r="V48" s="87"/>
      <c r="W48" s="87"/>
      <c r="X48" s="87"/>
      <c r="Y48" s="87"/>
      <c r="Z48" s="87"/>
      <c r="AA48" s="87"/>
      <c r="AB48" s="87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195"/>
      <c r="CA48" s="87"/>
      <c r="CB48" s="87"/>
      <c r="CC48" s="87"/>
      <c r="CD48" s="87"/>
    </row>
    <row r="49" spans="1:82" s="43" customFormat="1" ht="13.5" hidden="1" customHeight="1" x14ac:dyDescent="0.25">
      <c r="A49" s="163"/>
      <c r="B49" s="163"/>
      <c r="C49" s="163"/>
      <c r="D49" s="163"/>
      <c r="E49" s="163"/>
      <c r="F49" s="163"/>
      <c r="G49" s="163"/>
      <c r="H49" s="197"/>
      <c r="I49" s="159"/>
      <c r="J49" s="159"/>
      <c r="K49" s="159"/>
      <c r="L49" s="163"/>
      <c r="M49" s="163"/>
      <c r="N49" s="163"/>
      <c r="O49" s="163"/>
      <c r="P49" s="163"/>
      <c r="Q49" s="85"/>
      <c r="R49" s="85"/>
      <c r="S49" s="85"/>
      <c r="T49" s="87"/>
      <c r="U49" s="87"/>
      <c r="V49" s="87"/>
      <c r="W49" s="87"/>
      <c r="X49" s="87"/>
      <c r="Y49" s="87"/>
      <c r="Z49" s="87"/>
      <c r="AA49" s="87"/>
      <c r="AB49" s="87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195"/>
      <c r="CA49" s="87"/>
      <c r="CB49" s="87"/>
      <c r="CC49" s="87"/>
      <c r="CD49" s="87"/>
    </row>
    <row r="50" spans="1:82" s="85" customFormat="1" ht="15" hidden="1" x14ac:dyDescent="0.25">
      <c r="A50" s="152"/>
      <c r="B50" s="152"/>
      <c r="C50" s="152"/>
      <c r="D50" s="152"/>
      <c r="E50" s="152"/>
      <c r="F50" s="152"/>
      <c r="G50" s="152"/>
      <c r="H50" s="163"/>
      <c r="I50" s="316"/>
      <c r="J50" s="316"/>
      <c r="K50" s="316"/>
      <c r="L50" s="152"/>
      <c r="M50" s="152"/>
      <c r="N50" s="152"/>
      <c r="O50" s="152"/>
      <c r="P50" s="152"/>
    </row>
    <row r="51" spans="1:82" s="85" customFormat="1" ht="15" x14ac:dyDescent="0.2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</row>
    <row r="52" spans="1:82" s="85" customFormat="1" ht="15" x14ac:dyDescent="0.25">
      <c r="A52" s="152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</row>
  </sheetData>
  <mergeCells count="48">
    <mergeCell ref="A48:P48"/>
    <mergeCell ref="I50:K50"/>
    <mergeCell ref="A39:I39"/>
    <mergeCell ref="A40:I40"/>
    <mergeCell ref="A41:I41"/>
    <mergeCell ref="A44:P44"/>
    <mergeCell ref="A45:P45"/>
    <mergeCell ref="A47:P47"/>
    <mergeCell ref="A38:I38"/>
    <mergeCell ref="A27:P27"/>
    <mergeCell ref="C28:E28"/>
    <mergeCell ref="C29:E29"/>
    <mergeCell ref="A30:I30"/>
    <mergeCell ref="A31:I31"/>
    <mergeCell ref="A32:I32"/>
    <mergeCell ref="A33:I33"/>
    <mergeCell ref="A34:I34"/>
    <mergeCell ref="A35:I35"/>
    <mergeCell ref="A36:I36"/>
    <mergeCell ref="A37:I37"/>
    <mergeCell ref="C26:E26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сводка затрат (2)</vt:lpstr>
      <vt:lpstr>ССРСС по Методике 2020 (РИМ)</vt:lpstr>
      <vt:lpstr>Сводка затрат</vt:lpstr>
      <vt:lpstr>Цена МАТ и ОБ по ТКП</vt:lpstr>
      <vt:lpstr>ИЦИ</vt:lpstr>
      <vt:lpstr>ЛС 02-01-01</vt:lpstr>
      <vt:lpstr>ЛС 02-01-02</vt:lpstr>
      <vt:lpstr>ЛС 09-01 </vt:lpstr>
      <vt:lpstr>'ЛС 02-01-01'!Заголовки_для_печати</vt:lpstr>
      <vt:lpstr>'ЛС 02-01-02'!Заголовки_для_печати</vt:lpstr>
      <vt:lpstr>'ЛС 09-01 '!Заголовки_для_печати</vt:lpstr>
      <vt:lpstr>'Сводка затрат'!Заголовки_для_печати</vt:lpstr>
      <vt:lpstr>'ССРСС по Методике 2020 (РИМ)'!Заголовки_для_печати</vt:lpstr>
      <vt:lpstr>'ЛС 02-01-01'!Область_печати</vt:lpstr>
      <vt:lpstr>'ЛС 02-01-02'!Область_печати</vt:lpstr>
      <vt:lpstr>'ЛС 09-01 '!Область_печати</vt:lpstr>
      <vt:lpstr>'Сводка затрат'!Область_печати</vt:lpstr>
      <vt:lpstr>'ССРСС по Методике 2020 (РИМ)'!Область_печати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Лиморенко Анна Игоревна</dc:creator>
  <cp:lastModifiedBy>Лиморенко Анна Игоревна</cp:lastModifiedBy>
  <cp:lastPrinted>2023-02-02T08:45:30Z</cp:lastPrinted>
  <dcterms:created xsi:type="dcterms:W3CDTF">2002-08-29T05:21:43Z</dcterms:created>
  <dcterms:modified xsi:type="dcterms:W3CDTF">2025-10-30T00:32:47Z</dcterms:modified>
</cp:coreProperties>
</file>